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 DU LIEU O DIA MANG S - 21.12.2022\2.CONG KHAI NGAN SACH - o S - FROM 10.2021\1.CONG KHAI NGAN SACH\2023 - Cong khai tinh hinh No cong - An gui ngay 15.8.2023\"/>
    </mc:Choice>
  </mc:AlternateContent>
  <bookViews>
    <workbookView xWindow="0" yWindow="0" windowWidth="28800" windowHeight="12030"/>
  </bookViews>
  <sheets>
    <sheet name="UPDATE 12,8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D17" i="1"/>
  <c r="H17" i="1" s="1"/>
  <c r="H16" i="1"/>
  <c r="G16" i="1"/>
  <c r="B16" i="1"/>
  <c r="J15" i="1"/>
  <c r="D15" i="1"/>
  <c r="D11" i="1" s="1"/>
  <c r="D8" i="1" s="1"/>
  <c r="K14" i="1"/>
  <c r="J14" i="1"/>
  <c r="G14" i="1"/>
  <c r="D14" i="1"/>
  <c r="H14" i="1" s="1"/>
  <c r="J13" i="1"/>
  <c r="J11" i="1" s="1"/>
  <c r="J8" i="1" s="1"/>
  <c r="H13" i="1"/>
  <c r="G13" i="1"/>
  <c r="B13" i="1"/>
  <c r="H12" i="1"/>
  <c r="G12" i="1"/>
  <c r="B12" i="1"/>
  <c r="L11" i="1"/>
  <c r="K11" i="1"/>
  <c r="F11" i="1"/>
  <c r="F8" i="1" s="1"/>
  <c r="E11" i="1"/>
  <c r="C11" i="1"/>
  <c r="H10" i="1"/>
  <c r="G10" i="1"/>
  <c r="G9" i="1" s="1"/>
  <c r="K9" i="1"/>
  <c r="J9" i="1"/>
  <c r="H9" i="1"/>
  <c r="E9" i="1"/>
  <c r="D9" i="1"/>
  <c r="C9" i="1"/>
  <c r="K8" i="1"/>
  <c r="C8" i="1"/>
  <c r="G11" i="1" l="1"/>
  <c r="H15" i="1"/>
  <c r="H11" i="1" s="1"/>
  <c r="H8" i="1" s="1"/>
  <c r="E8" i="1"/>
  <c r="G8" i="1"/>
</calcChain>
</file>

<file path=xl/comments1.xml><?xml version="1.0" encoding="utf-8"?>
<comments xmlns="http://schemas.openxmlformats.org/spreadsheetml/2006/main">
  <authors>
    <author>STC vu thu an</author>
  </authors>
  <commentList>
    <comment ref="C17" authorId="0" shapeId="0">
      <text>
        <r>
          <rPr>
            <b/>
            <sz val="9"/>
            <color indexed="81"/>
            <rFont val="Tahoma"/>
            <family val="2"/>
          </rPr>
          <t>STC vu thu an:</t>
        </r>
        <r>
          <rPr>
            <sz val="9"/>
            <color indexed="81"/>
            <rFont val="Tahoma"/>
            <family val="2"/>
          </rPr>
          <t xml:space="preserve">
Giải ngân 15/1/2021 nhưng ghi vào kế hoạch vốn 2020, chưa lên báo cáo tabmis do đơn vị chưa hạch toán ghi thu ghi chi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STC vu thu an:</t>
        </r>
        <r>
          <rPr>
            <sz val="9"/>
            <color indexed="81"/>
            <rFont val="Tahoma"/>
            <family val="2"/>
          </rPr>
          <t xml:space="preserve">
Giải ngân 15/1/2021 nhưng ghi vào kế hoạch vốn 2020, chưa lên báo cáo tabmis do đơn vị chưa hạch toán ghi thu ghi chi</t>
        </r>
      </text>
    </comment>
    <comment ref="J17" authorId="0" shapeId="0">
      <text>
        <r>
          <rPr>
            <b/>
            <sz val="9"/>
            <color indexed="81"/>
            <rFont val="Tahoma"/>
            <family val="2"/>
          </rPr>
          <t>STC vu thu an:</t>
        </r>
        <r>
          <rPr>
            <sz val="9"/>
            <color indexed="81"/>
            <rFont val="Tahoma"/>
            <family val="2"/>
          </rPr>
          <t xml:space="preserve">
Giải ngân 15/1/2021 nhưng ghi vào kế hoạch vốn 2020, chưa lên báo cáo tabmis do đơn vị chưa hạch toán ghi thu ghi chi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STC vu thu an:</t>
        </r>
        <r>
          <rPr>
            <sz val="9"/>
            <color indexed="81"/>
            <rFont val="Tahoma"/>
            <family val="2"/>
          </rPr>
          <t xml:space="preserve">
Giải ngân 15/1/2021 nhưng ghi vào kế hoạch vốn 2020, chưa lên báo cáo tabmis do đơn vị chưa hạch toán ghi thu ghi chi</t>
        </r>
      </text>
    </comment>
  </commentList>
</comments>
</file>

<file path=xl/sharedStrings.xml><?xml version="1.0" encoding="utf-8"?>
<sst xmlns="http://schemas.openxmlformats.org/spreadsheetml/2006/main" count="36" uniqueCount="32">
  <si>
    <t>BÁO CÁO TÌNH HÌNH VAY VÀ TRẢ NỢ CỦA CHÍNH QUYỀN ĐỊA PHƯƠNG 6 THÁNG ĐẦU NĂM 2021</t>
  </si>
  <si>
    <t>Vay phát sinh năm nào ghi vào năm đó</t>
  </si>
  <si>
    <t>Kèm theo Báo cáo số          /BC-STC ngày      tháng       năm 2021 của Sở Tài chính)</t>
  </si>
  <si>
    <t>Đơn vị: Triệu đồng</t>
  </si>
  <si>
    <t>TT</t>
  </si>
  <si>
    <t>Nội dung</t>
  </si>
  <si>
    <t>Dư nợ đầu kỳ 
(01/01/2021)</t>
  </si>
  <si>
    <t>Vay trong kỳ</t>
  </si>
  <si>
    <t>Trả nợ trong năm</t>
  </si>
  <si>
    <t xml:space="preserve">Dư nợ cuối kỳ
( 30/6/2021) </t>
  </si>
  <si>
    <t>Ghi chú</t>
  </si>
  <si>
    <t>Vay trong kỳ
Kế hoạch 2020</t>
  </si>
  <si>
    <t>Vay trong kì kế hoạch 2021</t>
  </si>
  <si>
    <t>Dư nợ cuối kì USD</t>
  </si>
  <si>
    <t>Gốc</t>
  </si>
  <si>
    <t>Lãi/phí</t>
  </si>
  <si>
    <t>Tổng</t>
  </si>
  <si>
    <t>a</t>
  </si>
  <si>
    <t>b</t>
  </si>
  <si>
    <t>6=1+2-3</t>
  </si>
  <si>
    <t>TỔNG SỐ</t>
  </si>
  <si>
    <t>I</t>
  </si>
  <si>
    <t>Vay các tổ chức tài chính, tín dụng</t>
  </si>
  <si>
    <t>Vay Ngân hàng Phát triển Việt Nam</t>
  </si>
  <si>
    <t>Áp dụng trả nợ nhanh</t>
  </si>
  <si>
    <t>II</t>
  </si>
  <si>
    <t>Vay lại vốn vay nước ngoài</t>
  </si>
  <si>
    <t>Lãi được gốc hóa</t>
  </si>
  <si>
    <t>Dự án sửa chữa và nâng cao an toàn đập (W8)</t>
  </si>
  <si>
    <t>Dự án "Hạ tầng cơ bản phát triển toàn diện các tỉnh Đông Bắc: Hà Giang, Cao Bằng, Bắc Kạn, Lạng Sơn" - Tiểu dự án tỉnh Hà Giang</t>
  </si>
  <si>
    <t>Lãi trong thời gian rút vốn được gốc hóa</t>
  </si>
  <si>
    <t>Chương trình phát triển các đô thị loại II (Các đô thị xanh) - Tiểu dự án tại Hà Giang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</si>
</sst>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_(* #,##0_);_(* \(#,##0\);_(* &quot;-&quot;??_);_(@_)"/>
    <numFmt numFmtId="166" formatCode="#,##0.000"/>
    <numFmt numFmtId="167" formatCode="_-* #,##0_-;\-* #,##0_-;_-* &quot;-&quot;??_-;_-@_-"/>
  </numFmts>
  <fonts count="13">
    <font>
      <sz val="10"/>
      <name val="Arial"/>
    </font>
    <font>
      <sz val="10"/>
      <name val="Arial"/>
    </font>
    <font>
      <b/>
      <sz val="12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sz val="14"/>
      <name val="Times New Roman"/>
      <family val="1"/>
    </font>
    <font>
      <i/>
      <sz val="13"/>
      <name val="Times New Roman"/>
      <family val="1"/>
    </font>
    <font>
      <i/>
      <sz val="12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sz val="12"/>
      <name val=".Vn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/>
  </cellStyleXfs>
  <cellXfs count="68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/>
    <xf numFmtId="0" fontId="3" fillId="2" borderId="0" xfId="0" applyFont="1" applyFill="1"/>
    <xf numFmtId="0" fontId="4" fillId="3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Fill="1"/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/>
    <xf numFmtId="165" fontId="3" fillId="2" borderId="0" xfId="0" applyNumberFormat="1" applyFont="1" applyFill="1"/>
    <xf numFmtId="0" fontId="7" fillId="2" borderId="0" xfId="0" applyFont="1" applyFill="1" applyBorder="1" applyAlignment="1">
      <alignment horizontal="right" vertical="center"/>
    </xf>
    <xf numFmtId="0" fontId="8" fillId="0" borderId="3" xfId="0" applyFont="1" applyFill="1" applyBorder="1"/>
    <xf numFmtId="0" fontId="8" fillId="2" borderId="0" xfId="0" applyFont="1" applyFill="1"/>
    <xf numFmtId="165" fontId="2" fillId="2" borderId="3" xfId="1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/>
    </xf>
    <xf numFmtId="3" fontId="8" fillId="2" borderId="3" xfId="1" applyNumberFormat="1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0" fontId="3" fillId="2" borderId="5" xfId="0" applyFont="1" applyFill="1" applyBorder="1"/>
    <xf numFmtId="0" fontId="2" fillId="2" borderId="5" xfId="0" applyFont="1" applyFill="1" applyBorder="1" applyAlignment="1">
      <alignment horizontal="center" vertical="center"/>
    </xf>
    <xf numFmtId="3" fontId="2" fillId="2" borderId="5" xfId="1" applyNumberFormat="1" applyFont="1" applyFill="1" applyBorder="1" applyAlignment="1">
      <alignment horizontal="right" vertical="center" wrapText="1"/>
    </xf>
    <xf numFmtId="3" fontId="2" fillId="2" borderId="3" xfId="1" applyNumberFormat="1" applyFont="1" applyFill="1" applyBorder="1" applyAlignment="1">
      <alignment horizontal="right" vertical="center" wrapText="1"/>
    </xf>
    <xf numFmtId="0" fontId="3" fillId="0" borderId="3" xfId="0" applyFont="1" applyFill="1" applyBorder="1"/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3" fontId="2" fillId="2" borderId="6" xfId="1" applyNumberFormat="1" applyFont="1" applyFill="1" applyBorder="1" applyAlignment="1">
      <alignment horizontal="right" vertical="center"/>
    </xf>
    <xf numFmtId="166" fontId="2" fillId="2" borderId="6" xfId="1" applyNumberFormat="1" applyFont="1" applyFill="1" applyBorder="1" applyAlignment="1">
      <alignment horizontal="right" vertical="center"/>
    </xf>
    <xf numFmtId="3" fontId="2" fillId="2" borderId="3" xfId="1" applyNumberFormat="1" applyFont="1" applyFill="1" applyBorder="1" applyAlignment="1">
      <alignment horizontal="right" vertical="center"/>
    </xf>
    <xf numFmtId="0" fontId="2" fillId="0" borderId="3" xfId="0" applyFont="1" applyFill="1" applyBorder="1"/>
    <xf numFmtId="0" fontId="2" fillId="2" borderId="0" xfId="0" applyFont="1" applyFill="1"/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3" fontId="3" fillId="2" borderId="6" xfId="1" applyNumberFormat="1" applyFont="1" applyFill="1" applyBorder="1" applyAlignment="1">
      <alignment horizontal="right" vertical="center"/>
    </xf>
    <xf numFmtId="166" fontId="3" fillId="2" borderId="6" xfId="1" applyNumberFormat="1" applyFont="1" applyFill="1" applyBorder="1" applyAlignment="1">
      <alignment horizontal="right" vertical="center"/>
    </xf>
    <xf numFmtId="3" fontId="3" fillId="2" borderId="3" xfId="1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167" fontId="2" fillId="2" borderId="6" xfId="1" applyNumberFormat="1" applyFont="1" applyFill="1" applyBorder="1" applyAlignment="1">
      <alignment horizontal="right" vertical="center"/>
    </xf>
    <xf numFmtId="3" fontId="3" fillId="2" borderId="7" xfId="1" applyNumberFormat="1" applyFont="1" applyFill="1" applyBorder="1" applyAlignment="1">
      <alignment horizontal="right" vertical="center"/>
    </xf>
    <xf numFmtId="167" fontId="2" fillId="2" borderId="7" xfId="1" applyNumberFormat="1" applyFont="1" applyFill="1" applyBorder="1" applyAlignment="1">
      <alignment horizontal="right" vertical="center"/>
    </xf>
    <xf numFmtId="3" fontId="2" fillId="2" borderId="7" xfId="1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justify" vertical="center"/>
    </xf>
    <xf numFmtId="167" fontId="3" fillId="2" borderId="7" xfId="1" applyNumberFormat="1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justify" vertical="center"/>
    </xf>
    <xf numFmtId="3" fontId="9" fillId="2" borderId="7" xfId="1" applyNumberFormat="1" applyFont="1" applyFill="1" applyBorder="1" applyAlignment="1">
      <alignment horizontal="right" vertical="center"/>
    </xf>
    <xf numFmtId="3" fontId="3" fillId="2" borderId="7" xfId="1" applyNumberFormat="1" applyFont="1" applyFill="1" applyBorder="1" applyAlignment="1">
      <alignment horizontal="center" vertical="center" wrapText="1"/>
    </xf>
    <xf numFmtId="3" fontId="9" fillId="2" borderId="3" xfId="1" applyNumberFormat="1" applyFont="1" applyFill="1" applyBorder="1" applyAlignment="1">
      <alignment horizontal="right" vertical="center"/>
    </xf>
    <xf numFmtId="3" fontId="3" fillId="2" borderId="7" xfId="1" applyNumberFormat="1" applyFont="1" applyFill="1" applyBorder="1" applyAlignment="1">
      <alignment horizontal="center" vertical="center"/>
    </xf>
    <xf numFmtId="0" fontId="3" fillId="4" borderId="3" xfId="0" applyFont="1" applyFill="1" applyBorder="1"/>
    <xf numFmtId="0" fontId="3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justify" vertical="center"/>
    </xf>
    <xf numFmtId="167" fontId="3" fillId="2" borderId="8" xfId="1" applyNumberFormat="1" applyFont="1" applyFill="1" applyBorder="1" applyAlignment="1">
      <alignment horizontal="right" vertical="center"/>
    </xf>
    <xf numFmtId="3" fontId="3" fillId="2" borderId="8" xfId="1" applyNumberFormat="1" applyFont="1" applyFill="1" applyBorder="1" applyAlignment="1">
      <alignment horizontal="right" vertical="center"/>
    </xf>
    <xf numFmtId="3" fontId="9" fillId="2" borderId="8" xfId="1" applyNumberFormat="1" applyFont="1" applyFill="1" applyBorder="1" applyAlignment="1">
      <alignment horizontal="right" vertical="center"/>
    </xf>
    <xf numFmtId="3" fontId="3" fillId="2" borderId="8" xfId="1" applyNumberFormat="1" applyFont="1" applyFill="1" applyBorder="1" applyAlignment="1">
      <alignment horizontal="center" vertical="center" wrapText="1"/>
    </xf>
    <xf numFmtId="0" fontId="3" fillId="2" borderId="0" xfId="0" applyFont="1" applyFill="1" applyBorder="1"/>
    <xf numFmtId="0" fontId="3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5" fontId="2" fillId="2" borderId="3" xfId="1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5.%20Du%20toan/9.%20N&#259;m%202019/DT%202020%20di%20BO/Du%20toan%202020%20v&#224;%20giai%20&#273;oan%202021-2023%20gui%20BTC%20(Hi&#7873;n%2024.7.2019)/Bieu%2001-02%20du%20toan%20nam%202020%20%20(theo%20TT%2038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.6%20NGUON%20VON%20VAY/1.%20TRA%20LAI%20DU%20AN/BIEU%20TINH%20TRA%20LAI%20DU%20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u so 01"/>
      <sheetName val="Bieu so 02"/>
      <sheetName val="Bieu so 04"/>
    </sheetNames>
    <sheetDataSet>
      <sheetData sheetId="0" refreshError="1">
        <row r="9">
          <cell r="B9" t="str">
            <v>Dự án xây dựng cầu dân sinh và quản lý tài sản đường địa phương (LRAMP)</v>
          </cell>
        </row>
        <row r="11">
          <cell r="B11" t="str">
            <v>Chương trình "Mở rộng quy mô vệ sinh nước sạch nông thôn dựa trên kết quả"</v>
          </cell>
        </row>
        <row r="12">
          <cell r="B12" t="str">
            <v>Chương trình giảm nghèo dựa trên phát triển hàng hóa (CPRP) tỉnh Hà Giang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ĐÔNG BẮC"/>
      <sheetName val="ĐÔ THI XANH"/>
    </sheetNames>
    <sheetDataSet>
      <sheetData sheetId="0">
        <row r="2">
          <cell r="K2">
            <v>119008743.23679689</v>
          </cell>
        </row>
        <row r="10">
          <cell r="F10">
            <v>1968600000</v>
          </cell>
        </row>
        <row r="11">
          <cell r="F11">
            <v>2077947684.2</v>
          </cell>
        </row>
      </sheetData>
      <sheetData sheetId="1">
        <row r="2">
          <cell r="J2">
            <v>5.3625555555555557</v>
          </cell>
        </row>
        <row r="7">
          <cell r="F7">
            <v>576750000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7"/>
  <sheetViews>
    <sheetView tabSelected="1" topLeftCell="A13" zoomScaleNormal="100" zoomScaleSheetLayoutView="100" workbookViewId="0">
      <selection activeCell="C26" sqref="C26"/>
    </sheetView>
  </sheetViews>
  <sheetFormatPr defaultRowHeight="15.75"/>
  <cols>
    <col min="1" max="1" width="4.42578125" style="3" customWidth="1"/>
    <col min="2" max="2" width="51.5703125" style="59" customWidth="1"/>
    <col min="3" max="3" width="15.42578125" style="3" customWidth="1"/>
    <col min="4" max="4" width="10.42578125" style="3" customWidth="1"/>
    <col min="5" max="5" width="8.42578125" style="3" customWidth="1"/>
    <col min="6" max="6" width="9.140625" style="3" customWidth="1"/>
    <col min="7" max="7" width="10.5703125" style="3" customWidth="1"/>
    <col min="8" max="8" width="14.5703125" style="3" customWidth="1"/>
    <col min="9" max="9" width="19.28515625" style="3" customWidth="1"/>
    <col min="10" max="11" width="19.28515625" style="3" hidden="1" customWidth="1"/>
    <col min="12" max="12" width="20" style="3" hidden="1" customWidth="1"/>
    <col min="13" max="13" width="19.85546875" style="3" hidden="1" customWidth="1"/>
    <col min="14" max="16384" width="9.140625" style="4"/>
  </cols>
  <sheetData>
    <row r="1" spans="1:13" ht="18" customHeight="1">
      <c r="A1" s="60"/>
      <c r="B1" s="60"/>
      <c r="C1" s="1"/>
      <c r="D1" s="1"/>
      <c r="E1" s="1"/>
      <c r="F1" s="1"/>
      <c r="G1" s="60"/>
      <c r="H1" s="60"/>
      <c r="I1" s="2"/>
      <c r="J1" s="2"/>
      <c r="K1" s="2"/>
      <c r="L1" s="2"/>
    </row>
    <row r="2" spans="1:13" s="8" customFormat="1" ht="18" customHeight="1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5" t="s">
        <v>1</v>
      </c>
      <c r="K2" s="5"/>
      <c r="L2" s="6"/>
      <c r="M2" s="7"/>
    </row>
    <row r="3" spans="1:13" s="8" customFormat="1" ht="23.25" hidden="1" customHeight="1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9"/>
      <c r="K3" s="9"/>
      <c r="L3" s="9"/>
      <c r="M3" s="7"/>
    </row>
    <row r="4" spans="1:13">
      <c r="A4" s="4"/>
      <c r="B4" s="10"/>
      <c r="C4" s="4"/>
      <c r="D4" s="4"/>
      <c r="E4" s="11"/>
      <c r="F4" s="4"/>
      <c r="G4" s="63" t="s">
        <v>3</v>
      </c>
      <c r="H4" s="63"/>
      <c r="I4" s="12"/>
      <c r="J4" s="12"/>
      <c r="K4" s="12"/>
      <c r="L4" s="12"/>
    </row>
    <row r="5" spans="1:13" s="14" customFormat="1" ht="19.5" customHeight="1">
      <c r="A5" s="64" t="s">
        <v>4</v>
      </c>
      <c r="B5" s="66" t="s">
        <v>5</v>
      </c>
      <c r="C5" s="67" t="s">
        <v>6</v>
      </c>
      <c r="D5" s="67" t="s">
        <v>7</v>
      </c>
      <c r="E5" s="67" t="s">
        <v>8</v>
      </c>
      <c r="F5" s="67"/>
      <c r="G5" s="67"/>
      <c r="H5" s="67" t="s">
        <v>9</v>
      </c>
      <c r="I5" s="67" t="s">
        <v>10</v>
      </c>
      <c r="J5" s="67" t="s">
        <v>11</v>
      </c>
      <c r="K5" s="67" t="s">
        <v>12</v>
      </c>
      <c r="L5" s="67" t="s">
        <v>13</v>
      </c>
      <c r="M5" s="13"/>
    </row>
    <row r="6" spans="1:13" s="14" customFormat="1" ht="37.5" customHeight="1">
      <c r="A6" s="65"/>
      <c r="B6" s="66"/>
      <c r="C6" s="67"/>
      <c r="D6" s="67"/>
      <c r="E6" s="15" t="s">
        <v>14</v>
      </c>
      <c r="F6" s="15" t="s">
        <v>15</v>
      </c>
      <c r="G6" s="15" t="s">
        <v>16</v>
      </c>
      <c r="H6" s="67"/>
      <c r="I6" s="67"/>
      <c r="J6" s="67"/>
      <c r="K6" s="67"/>
      <c r="L6" s="67"/>
      <c r="M6" s="13"/>
    </row>
    <row r="7" spans="1:13" s="19" customFormat="1" ht="19.5" customHeight="1">
      <c r="A7" s="16" t="s">
        <v>17</v>
      </c>
      <c r="B7" s="16" t="s">
        <v>18</v>
      </c>
      <c r="C7" s="17">
        <v>1</v>
      </c>
      <c r="D7" s="17">
        <v>2</v>
      </c>
      <c r="E7" s="17">
        <v>3</v>
      </c>
      <c r="F7" s="17">
        <v>4</v>
      </c>
      <c r="G7" s="17">
        <v>5</v>
      </c>
      <c r="H7" s="17" t="s">
        <v>19</v>
      </c>
      <c r="I7" s="17"/>
      <c r="J7" s="17">
        <v>2</v>
      </c>
      <c r="K7" s="17">
        <v>2</v>
      </c>
      <c r="L7" s="17"/>
      <c r="M7" s="18"/>
    </row>
    <row r="8" spans="1:13" ht="39" customHeight="1">
      <c r="A8" s="20"/>
      <c r="B8" s="21" t="s">
        <v>20</v>
      </c>
      <c r="C8" s="22">
        <f t="shared" ref="C8:H8" si="0">C9+C11</f>
        <v>90451.684027590003</v>
      </c>
      <c r="D8" s="22">
        <f t="shared" si="0"/>
        <v>5857.4615940599997</v>
      </c>
      <c r="E8" s="22">
        <f t="shared" si="0"/>
        <v>30596.6175</v>
      </c>
      <c r="F8" s="22">
        <f t="shared" si="0"/>
        <v>422.48369500000001</v>
      </c>
      <c r="G8" s="22">
        <f t="shared" si="0"/>
        <v>31019.101194999999</v>
      </c>
      <c r="H8" s="22">
        <f t="shared" si="0"/>
        <v>65712.528121650001</v>
      </c>
      <c r="I8" s="22"/>
      <c r="J8" s="23">
        <f>J9+J11</f>
        <v>9652.6613488399998</v>
      </c>
      <c r="K8" s="23">
        <f>K9+K11</f>
        <v>1234.1639098600001</v>
      </c>
      <c r="L8" s="23"/>
      <c r="M8" s="24"/>
    </row>
    <row r="9" spans="1:13" s="31" customFormat="1" ht="36" customHeight="1">
      <c r="A9" s="25" t="s">
        <v>21</v>
      </c>
      <c r="B9" s="26" t="s">
        <v>22</v>
      </c>
      <c r="C9" s="27">
        <f>C10</f>
        <v>30000</v>
      </c>
      <c r="D9" s="27">
        <f>D10</f>
        <v>0</v>
      </c>
      <c r="E9" s="27">
        <f>E10</f>
        <v>30000</v>
      </c>
      <c r="F9" s="28"/>
      <c r="G9" s="27">
        <f>G10</f>
        <v>30000</v>
      </c>
      <c r="H9" s="27">
        <f>H10</f>
        <v>0</v>
      </c>
      <c r="I9" s="27"/>
      <c r="J9" s="29">
        <f>J10</f>
        <v>0</v>
      </c>
      <c r="K9" s="29">
        <f>K10</f>
        <v>0</v>
      </c>
      <c r="L9" s="29"/>
      <c r="M9" s="30"/>
    </row>
    <row r="10" spans="1:13" ht="33" customHeight="1">
      <c r="A10" s="32">
        <v>1</v>
      </c>
      <c r="B10" s="33" t="s">
        <v>23</v>
      </c>
      <c r="C10" s="34">
        <v>30000</v>
      </c>
      <c r="D10" s="34"/>
      <c r="E10" s="34">
        <v>30000</v>
      </c>
      <c r="F10" s="35"/>
      <c r="G10" s="34">
        <f>E10+F10</f>
        <v>30000</v>
      </c>
      <c r="H10" s="34">
        <f>C10+D10-E10</f>
        <v>0</v>
      </c>
      <c r="I10" s="34"/>
      <c r="J10" s="36"/>
      <c r="K10" s="36"/>
      <c r="L10" s="36"/>
      <c r="M10" s="36" t="s">
        <v>24</v>
      </c>
    </row>
    <row r="11" spans="1:13" s="31" customFormat="1" ht="40.5" customHeight="1">
      <c r="A11" s="25" t="s">
        <v>25</v>
      </c>
      <c r="B11" s="37" t="s">
        <v>26</v>
      </c>
      <c r="C11" s="27">
        <f t="shared" ref="C11:H11" si="1">SUM(C12:C17)</f>
        <v>60451.684027589996</v>
      </c>
      <c r="D11" s="27">
        <f t="shared" si="1"/>
        <v>5857.4615940599997</v>
      </c>
      <c r="E11" s="27">
        <f t="shared" si="1"/>
        <v>596.61749999999995</v>
      </c>
      <c r="F11" s="27">
        <f t="shared" si="1"/>
        <v>422.48369500000001</v>
      </c>
      <c r="G11" s="27">
        <f t="shared" si="1"/>
        <v>1019.101195</v>
      </c>
      <c r="H11" s="27">
        <f t="shared" si="1"/>
        <v>65712.528121650001</v>
      </c>
      <c r="I11" s="27"/>
      <c r="J11" s="29">
        <f>SUM(J12:J17)</f>
        <v>9652.6613488399998</v>
      </c>
      <c r="K11" s="29">
        <f>SUM(K12:K17)</f>
        <v>1234.1639098600001</v>
      </c>
      <c r="L11" s="29">
        <f>SUM(L12:L17)</f>
        <v>2858457</v>
      </c>
      <c r="M11" s="36" t="s">
        <v>24</v>
      </c>
    </row>
    <row r="12" spans="1:13" ht="47.25" customHeight="1">
      <c r="A12" s="32">
        <v>1</v>
      </c>
      <c r="B12" s="38" t="str">
        <f>'[1]Bieu so 01'!B9</f>
        <v>Dự án xây dựng cầu dân sinh và quản lý tài sản đường địa phương (LRAMP)</v>
      </c>
      <c r="C12" s="39">
        <v>18625.679700000001</v>
      </c>
      <c r="D12" s="40"/>
      <c r="E12" s="40"/>
      <c r="F12" s="40">
        <v>174.67076800000001</v>
      </c>
      <c r="G12" s="40">
        <f>E12+F12</f>
        <v>174.67076800000001</v>
      </c>
      <c r="H12" s="40">
        <f t="shared" ref="H12:H17" si="2">C12+D12-E12</f>
        <v>18625.679700000001</v>
      </c>
      <c r="I12" s="40"/>
      <c r="J12" s="36"/>
      <c r="K12" s="36"/>
      <c r="L12" s="36">
        <v>809815</v>
      </c>
      <c r="M12" s="36" t="s">
        <v>24</v>
      </c>
    </row>
    <row r="13" spans="1:13" ht="39" customHeight="1">
      <c r="A13" s="32">
        <v>2</v>
      </c>
      <c r="B13" s="38" t="str">
        <f>'[1]Bieu so 01'!B11</f>
        <v>Chương trình "Mở rộng quy mô vệ sinh nước sạch nông thôn dựa trên kết quả"</v>
      </c>
      <c r="C13" s="41">
        <v>15198.090999999999</v>
      </c>
      <c r="D13" s="42"/>
      <c r="E13" s="40">
        <v>251.93530699999999</v>
      </c>
      <c r="F13" s="40">
        <v>114.675635</v>
      </c>
      <c r="G13" s="40">
        <f>E13+F13</f>
        <v>366.61094200000002</v>
      </c>
      <c r="H13" s="40">
        <f t="shared" si="2"/>
        <v>14946.155692999999</v>
      </c>
      <c r="I13" s="40"/>
      <c r="J13" s="36">
        <f>172641.88*23121/1000000</f>
        <v>3991.6529074800001</v>
      </c>
      <c r="K13" s="36"/>
      <c r="L13" s="36">
        <v>648957</v>
      </c>
      <c r="M13" s="36" t="s">
        <v>27</v>
      </c>
    </row>
    <row r="14" spans="1:13" ht="39" customHeight="1">
      <c r="A14" s="43">
        <v>3</v>
      </c>
      <c r="B14" s="44" t="s">
        <v>28</v>
      </c>
      <c r="C14" s="45">
        <v>5833.0315435900002</v>
      </c>
      <c r="D14" s="40">
        <f>17630.912998*7%</f>
        <v>1234.1639098600001</v>
      </c>
      <c r="E14" s="40">
        <v>233.02845400000001</v>
      </c>
      <c r="F14" s="40">
        <v>55.149000000000001</v>
      </c>
      <c r="G14" s="40">
        <f>SUM(E14:F14)</f>
        <v>288.17745400000001</v>
      </c>
      <c r="H14" s="40">
        <f t="shared" si="2"/>
        <v>6834.1669994499998</v>
      </c>
      <c r="I14" s="40"/>
      <c r="J14" s="36">
        <f>14824.439388*7%</f>
        <v>1037.7107571600002</v>
      </c>
      <c r="K14" s="36">
        <f>17630.912998*7%</f>
        <v>1234.1639098600001</v>
      </c>
      <c r="L14" s="36">
        <v>296245</v>
      </c>
      <c r="M14" s="36"/>
    </row>
    <row r="15" spans="1:13" ht="47.25">
      <c r="A15" s="43">
        <v>4</v>
      </c>
      <c r="B15" s="46" t="s">
        <v>29</v>
      </c>
      <c r="C15" s="41">
        <v>7314</v>
      </c>
      <c r="D15" s="47">
        <f>SUM('[2]ĐÔNG BẮC'!$F$10:$F$11)/1000000</f>
        <v>4046.5476841999998</v>
      </c>
      <c r="E15" s="47"/>
      <c r="F15" s="47"/>
      <c r="G15" s="40"/>
      <c r="H15" s="40">
        <f t="shared" si="2"/>
        <v>11360.547684199999</v>
      </c>
      <c r="I15" s="48" t="s">
        <v>30</v>
      </c>
      <c r="J15" s="49">
        <f>SUM('[2]ĐÔNG BẮC'!$F$10:$F$11)/1000000</f>
        <v>4046.5476841999998</v>
      </c>
      <c r="K15" s="49"/>
      <c r="L15" s="36">
        <v>495661</v>
      </c>
      <c r="M15" s="36" t="s">
        <v>27</v>
      </c>
    </row>
    <row r="16" spans="1:13" ht="39" customHeight="1">
      <c r="A16" s="43">
        <v>5</v>
      </c>
      <c r="B16" s="46" t="str">
        <f>'[1]Bieu so 01'!B12</f>
        <v>Chương trình giảm nghèo dựa trên phát triển hàng hóa (CPRP) tỉnh Hà Giang</v>
      </c>
      <c r="C16" s="45">
        <v>13480.881783999999</v>
      </c>
      <c r="D16" s="47">
        <v>0</v>
      </c>
      <c r="E16" s="47">
        <v>111.653739</v>
      </c>
      <c r="F16" s="47">
        <v>77.988292000000001</v>
      </c>
      <c r="G16" s="40">
        <f>E16+F16</f>
        <v>189.642031</v>
      </c>
      <c r="H16" s="40">
        <f t="shared" si="2"/>
        <v>13369.228045</v>
      </c>
      <c r="I16" s="50"/>
      <c r="J16" s="49">
        <v>0</v>
      </c>
      <c r="K16" s="49">
        <v>0</v>
      </c>
      <c r="L16" s="36">
        <v>582547</v>
      </c>
      <c r="M16" s="51"/>
    </row>
    <row r="17" spans="1:13" s="58" customFormat="1" ht="30.75" customHeight="1">
      <c r="A17" s="52">
        <v>6</v>
      </c>
      <c r="B17" s="53" t="s">
        <v>31</v>
      </c>
      <c r="C17" s="54"/>
      <c r="D17" s="55">
        <f>'[2]ĐÔ THI XANH'!$F$7/1000000</f>
        <v>576.75</v>
      </c>
      <c r="E17" s="56"/>
      <c r="F17" s="56"/>
      <c r="G17" s="55"/>
      <c r="H17" s="55">
        <f t="shared" si="2"/>
        <v>576.75</v>
      </c>
      <c r="I17" s="57" t="s">
        <v>30</v>
      </c>
      <c r="J17" s="36">
        <f>'[2]ĐÔ THI XANH'!$F$7/1000000</f>
        <v>576.75</v>
      </c>
      <c r="K17" s="36"/>
      <c r="L17" s="36">
        <v>25232</v>
      </c>
      <c r="M17" s="24"/>
    </row>
  </sheetData>
  <mergeCells count="15">
    <mergeCell ref="J5:J6"/>
    <mergeCell ref="K5:K6"/>
    <mergeCell ref="L5:L6"/>
    <mergeCell ref="A1:B1"/>
    <mergeCell ref="G1:H1"/>
    <mergeCell ref="A2:I2"/>
    <mergeCell ref="A3:I3"/>
    <mergeCell ref="G4:H4"/>
    <mergeCell ref="A5:A6"/>
    <mergeCell ref="B5:B6"/>
    <mergeCell ref="C5:C6"/>
    <mergeCell ref="D5:D6"/>
    <mergeCell ref="E5:G5"/>
    <mergeCell ref="H5:H6"/>
    <mergeCell ref="I5:I6"/>
  </mergeCells>
  <printOptions horizontalCentered="1"/>
  <pageMargins left="0.18110236220472001" right="2.5590551E-2" top="0.20866141699999999" bottom="0.15748031496063" header="0.31496062992126" footer="0.31496062992126"/>
  <pageSetup paperSize="9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UPDATE 12,8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STC Vu Thu An</dc:creator>
  <cp:lastModifiedBy>Administrator</cp:lastModifiedBy>
  <cp:lastPrinted>2023-08-16T01:31:59Z</cp:lastPrinted>
  <dcterms:created xsi:type="dcterms:W3CDTF">2023-08-15T02:05:37Z</dcterms:created>
  <dcterms:modified xsi:type="dcterms:W3CDTF">2023-08-16T01:32:08Z</dcterms:modified>
</cp:coreProperties>
</file>