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4240" windowHeight="12285" firstSheet="1" activeTab="1"/>
  </bookViews>
  <sheets>
    <sheet name="60" sheetId="2" state="hidden" r:id="rId1"/>
    <sheet name="Biểu 61" sheetId="4" r:id="rId2"/>
  </sheets>
  <externalReferences>
    <externalReference r:id="rId3"/>
  </externalReferences>
  <definedNames>
    <definedName name="_xlnm.Print_Titles" localSheetId="0">'60'!$4:$6</definedName>
    <definedName name="_xlnm.Print_Titles" localSheetId="1">'Biểu 61'!$4:$7</definedName>
  </definedNames>
  <calcPr calcId="125725"/>
</workbook>
</file>

<file path=xl/calcChain.xml><?xml version="1.0" encoding="utf-8"?>
<calcChain xmlns="http://schemas.openxmlformats.org/spreadsheetml/2006/main">
  <c r="I34" i="2"/>
  <c r="I16"/>
  <c r="I8"/>
  <c r="I7" s="1"/>
  <c r="I35" s="1"/>
  <c r="D24" l="1"/>
  <c r="D34"/>
  <c r="D28"/>
  <c r="D26"/>
  <c r="D23"/>
  <c r="D22"/>
  <c r="D21"/>
  <c r="D20"/>
  <c r="D19"/>
  <c r="F19" s="1"/>
  <c r="D18"/>
  <c r="D15"/>
  <c r="D14"/>
  <c r="D13"/>
  <c r="D12"/>
  <c r="D11"/>
  <c r="D10"/>
  <c r="D9"/>
  <c r="F21" l="1"/>
  <c r="E18" l="1"/>
  <c r="C9"/>
  <c r="C16"/>
  <c r="C8" l="1"/>
  <c r="C7"/>
  <c r="C35" s="1"/>
  <c r="D16"/>
  <c r="D8" s="1"/>
  <c r="D7" l="1"/>
  <c r="D35" s="1"/>
  <c r="F29"/>
  <c r="F30"/>
  <c r="F31"/>
  <c r="F32"/>
  <c r="F33"/>
  <c r="F34"/>
  <c r="F23"/>
  <c r="E10"/>
  <c r="E34"/>
  <c r="F24"/>
  <c r="F26"/>
  <c r="F22"/>
  <c r="F10"/>
  <c r="F11"/>
  <c r="F12"/>
  <c r="F13"/>
  <c r="F14"/>
  <c r="F15"/>
  <c r="F18"/>
  <c r="F20"/>
  <c r="E11"/>
  <c r="E12"/>
  <c r="E13"/>
  <c r="E14"/>
  <c r="E15"/>
  <c r="E19"/>
  <c r="E20"/>
  <c r="E22"/>
  <c r="E24"/>
  <c r="E26"/>
  <c r="E30"/>
  <c r="F8" l="1"/>
  <c r="E16"/>
  <c r="E29"/>
  <c r="F9"/>
  <c r="F28"/>
  <c r="E28"/>
  <c r="F16"/>
  <c r="E9"/>
  <c r="E8" l="1"/>
  <c r="E35"/>
  <c r="E7"/>
  <c r="F7"/>
  <c r="F35"/>
</calcChain>
</file>

<file path=xl/sharedStrings.xml><?xml version="1.0" encoding="utf-8"?>
<sst xmlns="http://schemas.openxmlformats.org/spreadsheetml/2006/main" count="112" uniqueCount="89">
  <si>
    <t>Đơn vị: Triệu đồng</t>
  </si>
  <si>
    <t>STT</t>
  </si>
  <si>
    <t>NỘI DUNG</t>
  </si>
  <si>
    <t>A</t>
  </si>
  <si>
    <t>B</t>
  </si>
  <si>
    <t>I</t>
  </si>
  <si>
    <t>II</t>
  </si>
  <si>
    <t>III</t>
  </si>
  <si>
    <t>IV</t>
  </si>
  <si>
    <t>V</t>
  </si>
  <si>
    <t>TỔNG CHI NSĐP</t>
  </si>
  <si>
    <t>Chi đầu tư phát triển</t>
  </si>
  <si>
    <t>Chi thường xuyên</t>
  </si>
  <si>
    <t>Chi trả nợ lãi các khoản do chính quyền địa phương vay</t>
  </si>
  <si>
    <t>Chi bổ sung quỹ dự trữ tài chính</t>
  </si>
  <si>
    <t>Dự phòng ngân sách</t>
  </si>
  <si>
    <t>C</t>
  </si>
  <si>
    <t>D</t>
  </si>
  <si>
    <t>DỰ TOÁN NĂM</t>
  </si>
  <si>
    <t>-</t>
  </si>
  <si>
    <t>Thu nội địa</t>
  </si>
  <si>
    <t>Thuế thu nhập cá nhân</t>
  </si>
  <si>
    <t>Thuế bảo vệ môi trường</t>
  </si>
  <si>
    <t>Lệ phí trước bạ</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</si>
  <si>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</si>
  <si>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</si>
  <si>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</si>
  <si>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</si>
  <si>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</si>
  <si>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tiền cấp quyền khai thác khoáng sản</t>
  </si>
  <si>
    <t>Thu khác ngân sách</t>
  </si>
  <si>
    <t>Thu hồi vốn, thu cổ tức, lợi nhuận được chia của Nhà nước và lợi nhuận sau thuế còn lại sau khi trích lập các quỹ của doanh nghiệp nhà nước</t>
  </si>
  <si>
    <t>Thu từ dầu thô</t>
  </si>
  <si>
    <t>Thuế giá trị gia tăng thu từ hàng hóa nhập khẩu</t>
  </si>
  <si>
    <t>Thuế bảo vệ môi trường thu từ hàng hóa nhập khẩu</t>
  </si>
  <si>
    <t>Thu khác</t>
  </si>
  <si>
    <t>Chi đầu tư cho các dự án</t>
  </si>
  <si>
    <t>Chi giáo dục - đào tạo và dạy nghề</t>
  </si>
  <si>
    <t>Chi khoa học và công nghệ</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</si>
  <si>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</si>
  <si>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</si>
  <si>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</si>
  <si>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SO SÁNH ƯỚC THỰC HIỆN VỚI (%)</t>
  </si>
  <si>
    <t>CÙNG KỲ NĂM TRƯỚC</t>
  </si>
  <si>
    <t>3=2/1</t>
  </si>
  <si>
    <t>Biểu số 60/CK-NSNN</t>
  </si>
  <si>
    <t>TỔNG THU NSNN TRÊN ĐỊA BÀN</t>
  </si>
  <si>
    <t>Thu từ khu vực DNNN</t>
  </si>
  <si>
    <t>Thu từ khu vực doanh nghiệp có vốn đầu tư nước ngoài</t>
  </si>
  <si>
    <t>Thu từ khu vực kinh tế ngoài quốc doanh</t>
  </si>
  <si>
    <t>Các loại phí, lệ phí</t>
  </si>
  <si>
    <t>Các khoản thu về nhà, đất</t>
  </si>
  <si>
    <t>Thu từ hoạt động xổ số kiến thiết</t>
  </si>
  <si>
    <t>Thu từ quỹ đất công ích và thu hoa lợi công sản khác</t>
  </si>
  <si>
    <t>Thu từ hoạt động xuất nhập khẩu</t>
  </si>
  <si>
    <t>Thuế tiêu tiêu thụ đặc biệt thu từ hàng hóa nhập khẩu</t>
  </si>
  <si>
    <t xml:space="preserve">THU NSĐP ĐƯỢC HƯỞNG THEO PHÂN CẤP </t>
  </si>
  <si>
    <t>Từ các khoản thu phân chia</t>
  </si>
  <si>
    <t>Các khoản thu NSĐP được hưởng 100%</t>
  </si>
  <si>
    <t>Biểu số 61/CK-NSNN</t>
  </si>
  <si>
    <t>NĂM TRƯỚC</t>
  </si>
  <si>
    <t>CHI CÂN ĐỐI NSĐP</t>
  </si>
  <si>
    <t>Chi sự nghiệp y tế, dân số và gia đình</t>
  </si>
  <si>
    <t>Chi sự nghiệp phát thanh, truyền hình</t>
  </si>
  <si>
    <t>Chi sự nghiệp bảo vệ môi trường</t>
  </si>
  <si>
    <t>Chi sự nghiệp kinh tế</t>
  </si>
  <si>
    <t>Chi hoạt động của cơ quan quản lý nhà nước, đảng, đoàn thể</t>
  </si>
  <si>
    <t>Chi bảo đảm xã hội</t>
  </si>
  <si>
    <t>CHI TỪ NGUỒN BỔ SUNG CÓ MỤC TIÊU TỪ NSTW CHO NSĐP</t>
  </si>
  <si>
    <t>Chi sự nghiệp văn hóa thông tin - Thể dục TT</t>
  </si>
  <si>
    <t>Chi an ninh - quốc phòng</t>
  </si>
  <si>
    <t>Chi khác ngân sách</t>
  </si>
  <si>
    <t>Chương trình mục tiêu quốc gia</t>
  </si>
  <si>
    <t>Cho các nhiệm vụ, chính sách kinh phí thường xuyên</t>
  </si>
  <si>
    <t>Thuế xuất nhập khẩu</t>
  </si>
  <si>
    <t>Thu viện trợ, huy động đóng góp</t>
  </si>
  <si>
    <t>VI</t>
  </si>
  <si>
    <t>Chi tạo nguồn CCTL</t>
  </si>
  <si>
    <t>CHI TỪ NGUỒN THU CHUYỂN NGUỒN</t>
  </si>
  <si>
    <t>CHI TỪ NGUỒN VIỆN TRỢ, TÀI TRỢ, ĐÓNG GÓP</t>
  </si>
  <si>
    <t>Cho các chương trình dự án quan trọng vốn đầu tư</t>
  </si>
  <si>
    <t xml:space="preserve"> TỈNH HÀ GIANG</t>
  </si>
  <si>
    <t>TỈNH HÀ GIANG</t>
  </si>
  <si>
    <t>Vốn ngoài nước</t>
  </si>
  <si>
    <t>DỰ TOÁN NĂM 2020</t>
  </si>
  <si>
    <t>ƯỚC THỰC HIỆN QUÝ III NĂM 2020</t>
  </si>
  <si>
    <t>ƯỚC THỰC HIỆN THU NGÂN SÁCH NHÀ NƯỚC QUÝ III NĂM 2020</t>
  </si>
  <si>
    <t>ƯỚC THỰC HIỆN CHI NGÂN SÁCH ĐỊA PHƯƠNG QUÝ III NĂM 2020</t>
  </si>
  <si>
    <t>Quy III 2019</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</si>
</sst>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2"/>
      <color theme="1"/>
      <name val="Times New Roman"/>
      <family val="1"/>
    </font>
    <font>
      <sz val="12"/>
      <color rgb="FF000000"/>
      <name val="Times New Roman"/>
      <family val="1"/>
    </font>
    <font>
      <b/>
      <sz val="12"/>
      <name val="Times New Roman"/>
      <family val="1"/>
    </font>
    <font>
      <sz val="12"/>
      <name val="Times New Roman"/>
      <family val="1"/>
    </font>
    <font>
      <b/>
      <sz val="12"/>
      <color theme="1"/>
      <name val="Times New Roman"/>
      <family val="1"/>
    </font>
    <font>
      <i/>
      <sz val="12"/>
      <name val="Times New Roman"/>
      <family val="1"/>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CCCC"/>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indexed="64"/>
      </bottom>
      <diagonal/>
    </border>
    <border>
      <left style="thin">
        <color rgb="FF000000"/>
      </left>
      <right style="thin">
        <color indexed="64"/>
      </right>
      <top/>
      <bottom style="hair">
        <color rgb="FF000000"/>
      </bottom>
      <diagonal/>
    </border>
    <border>
      <left style="thin">
        <color rgb="FF000000"/>
      </left>
      <right style="thin">
        <color rgb="FF000000"/>
      </right>
      <top style="hair">
        <color rgb="FF000000"/>
      </top>
      <bottom/>
      <diagonal/>
    </border>
  </borders>
  <cellStyleXfs count="1">
    <xf numFmtId="0" fontId="0" fillId="0" borderId="0"/>
  </cellStyleXfs>
  <cellXfs count="72">
    <xf numFmtId="0" fontId="0" fillId="0" borderId="0" xfId="0"/>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3" fontId="4" fillId="0" borderId="0" xfId="0" applyNumberFormat="1" applyFont="1" applyFill="1" applyBorder="1" applyAlignment="1">
      <alignment horizontal="right" vertical="center" wrapText="1"/>
    </xf>
    <xf numFmtId="0" fontId="1" fillId="0" borderId="0" xfId="0" applyFont="1" applyFill="1"/>
    <xf numFmtId="0" fontId="4" fillId="0" borderId="0" xfId="0" applyFont="1" applyFill="1"/>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3" fontId="3" fillId="0" borderId="2"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3" fontId="4" fillId="0" borderId="8" xfId="0"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3" fontId="3" fillId="0" borderId="8" xfId="0" applyNumberFormat="1" applyFont="1" applyFill="1" applyBorder="1" applyAlignment="1">
      <alignment horizontal="righ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3" fontId="3" fillId="0" borderId="6" xfId="0" applyNumberFormat="1" applyFont="1" applyFill="1" applyBorder="1" applyAlignment="1">
      <alignment horizontal="right" vertical="center" wrapText="1"/>
    </xf>
    <xf numFmtId="3" fontId="3" fillId="0" borderId="9" xfId="0" applyNumberFormat="1" applyFont="1" applyFill="1" applyBorder="1" applyAlignment="1">
      <alignment horizontal="righ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3" fontId="4" fillId="0" borderId="4"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3" fontId="4" fillId="0" borderId="6" xfId="0" applyNumberFormat="1" applyFont="1" applyFill="1" applyBorder="1" applyAlignment="1">
      <alignment horizontal="right" vertical="center" wrapText="1"/>
    </xf>
    <xf numFmtId="3" fontId="4" fillId="0" borderId="9" xfId="0" applyNumberFormat="1" applyFont="1" applyFill="1" applyBorder="1" applyAlignment="1">
      <alignment horizontal="right" vertical="center" wrapText="1"/>
    </xf>
    <xf numFmtId="0" fontId="4"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3" fontId="3" fillId="0" borderId="5"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3" fontId="3" fillId="0" borderId="11" xfId="0" applyNumberFormat="1" applyFont="1" applyFill="1" applyBorder="1" applyAlignment="1">
      <alignment horizontal="right" vertical="center" wrapText="1"/>
    </xf>
    <xf numFmtId="3" fontId="4" fillId="0" borderId="0" xfId="0" applyNumberFormat="1" applyFont="1" applyFill="1"/>
    <xf numFmtId="0" fontId="5" fillId="0" borderId="0" xfId="0" applyFont="1" applyFill="1"/>
    <xf numFmtId="0" fontId="2" fillId="0" borderId="0" xfId="0" applyFont="1" applyFill="1"/>
    <xf numFmtId="0" fontId="4" fillId="0" borderId="6" xfId="0" applyFont="1" applyFill="1" applyBorder="1" applyAlignment="1">
      <alignment horizontal="center" vertical="center" wrapText="1"/>
    </xf>
    <xf numFmtId="0" fontId="4" fillId="0" borderId="6" xfId="0" applyFont="1" applyFill="1" applyBorder="1" applyAlignment="1">
      <alignment vertical="top" wrapText="1"/>
    </xf>
    <xf numFmtId="0" fontId="3"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2" borderId="0" xfId="0" applyFont="1" applyFill="1" applyBorder="1"/>
    <xf numFmtId="3" fontId="4" fillId="2" borderId="0" xfId="0" applyNumberFormat="1" applyFont="1" applyFill="1" applyBorder="1" applyAlignment="1">
      <alignment horizontal="right" vertical="center" wrapText="1"/>
    </xf>
    <xf numFmtId="3" fontId="3" fillId="3" borderId="2" xfId="0" applyNumberFormat="1" applyFont="1" applyFill="1" applyBorder="1" applyAlignment="1">
      <alignment horizontal="right" vertical="center" wrapText="1"/>
    </xf>
    <xf numFmtId="3" fontId="4" fillId="4" borderId="2" xfId="0" applyNumberFormat="1" applyFont="1" applyFill="1" applyBorder="1" applyAlignment="1">
      <alignment horizontal="right" vertical="center" wrapText="1"/>
    </xf>
    <xf numFmtId="3" fontId="4" fillId="4" borderId="6" xfId="0" applyNumberFormat="1" applyFont="1" applyFill="1" applyBorder="1" applyAlignment="1">
      <alignment horizontal="right" vertical="center" wrapText="1"/>
    </xf>
    <xf numFmtId="3" fontId="4" fillId="4" borderId="4" xfId="0" applyNumberFormat="1" applyFont="1" applyFill="1" applyBorder="1" applyAlignment="1">
      <alignment horizontal="right" vertical="center" wrapText="1"/>
    </xf>
    <xf numFmtId="3" fontId="3" fillId="4" borderId="2" xfId="0" applyNumberFormat="1" applyFont="1" applyFill="1" applyBorder="1" applyAlignment="1">
      <alignment horizontal="right" vertical="center" wrapText="1"/>
    </xf>
    <xf numFmtId="3" fontId="3" fillId="4" borderId="6" xfId="0" applyNumberFormat="1" applyFont="1" applyFill="1" applyBorder="1" applyAlignment="1">
      <alignment horizontal="right" vertical="center" wrapText="1"/>
    </xf>
    <xf numFmtId="164" fontId="4" fillId="0" borderId="2"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6" fillId="0" borderId="0" xfId="0" applyFont="1" applyFill="1" applyBorder="1" applyAlignment="1">
      <alignment horizontal="right" vertical="center" wrapText="1"/>
    </xf>
    <xf numFmtId="0" fontId="3" fillId="0" borderId="0" xfId="0" applyFont="1" applyFill="1" applyAlignment="1">
      <alignment horizontal="center" vertical="center" wrapText="1"/>
    </xf>
    <xf numFmtId="0" fontId="3" fillId="0" borderId="0" xfId="0" applyFont="1" applyFill="1" applyAlignment="1">
      <alignment horizontal="right" vertical="center" wrapText="1"/>
    </xf>
    <xf numFmtId="0" fontId="4" fillId="0" borderId="0" xfId="0" applyFont="1" applyFill="1" applyAlignment="1">
      <alignment horizontal="righ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7"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FFCCCC"/>
      <color rgb="FFFF99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handiembich/AppData/Roaming/eOffice/TMP12345S/Bi&#7875;u%2001.%20Thu%20NSNN%209%20thang%20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0.9"/>
      <sheetName val="28.9"/>
      <sheetName val="Ước 9 tháng"/>
      <sheetName val="17.8"/>
    </sheetNames>
    <sheetDataSet>
      <sheetData sheetId="0">
        <row r="13">
          <cell r="G13">
            <v>103191.6</v>
          </cell>
        </row>
        <row r="14">
          <cell r="G14">
            <v>10171</v>
          </cell>
        </row>
        <row r="15">
          <cell r="G15">
            <v>4037.47</v>
          </cell>
        </row>
        <row r="16">
          <cell r="G16">
            <v>628239.97499999998</v>
          </cell>
        </row>
        <row r="17">
          <cell r="G17">
            <v>63646.23</v>
          </cell>
        </row>
        <row r="18">
          <cell r="G18">
            <v>68006.490000000005</v>
          </cell>
        </row>
        <row r="19">
          <cell r="G19">
            <v>168916.48000000001</v>
          </cell>
        </row>
        <row r="20">
          <cell r="G20">
            <v>61378.37</v>
          </cell>
        </row>
        <row r="21">
          <cell r="G21">
            <v>5537.89</v>
          </cell>
        </row>
        <row r="22">
          <cell r="G22">
            <v>148.93</v>
          </cell>
        </row>
        <row r="23">
          <cell r="G23">
            <v>130842.54</v>
          </cell>
        </row>
        <row r="24">
          <cell r="G24">
            <v>1649.14</v>
          </cell>
        </row>
        <row r="25">
          <cell r="G25">
            <v>81019.25</v>
          </cell>
        </row>
        <row r="26">
          <cell r="G26">
            <v>905.24</v>
          </cell>
        </row>
        <row r="27">
          <cell r="G27">
            <v>14746.98</v>
          </cell>
        </row>
        <row r="28">
          <cell r="G28">
            <v>48222</v>
          </cell>
        </row>
        <row r="32">
          <cell r="G32">
            <v>157906</v>
          </cell>
        </row>
        <row r="33">
          <cell r="G33">
            <v>10025.86</v>
          </cell>
        </row>
      </sheetData>
      <sheetData sheetId="1"/>
      <sheetData sheetId="2">
        <row r="33">
          <cell r="F33">
            <v>10025.876</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7" tint="0.59999389629810485"/>
  </sheetPr>
  <dimension ref="A1:K48"/>
  <sheetViews>
    <sheetView workbookViewId="0">
      <selection activeCell="D7" sqref="D7"/>
    </sheetView>
  </sheetViews>
  <sheetFormatPr defaultRowHeight="15.75"/>
  <cols>
    <col min="1" max="1" width="5.140625" style="5" customWidth="1"/>
    <col min="2" max="2" width="42.140625" style="5" customWidth="1"/>
    <col min="3" max="3" width="12" style="5" customWidth="1"/>
    <col min="4" max="4" width="13.7109375" style="5" customWidth="1"/>
    <col min="5" max="5" width="12.7109375" style="5" customWidth="1"/>
    <col min="6" max="8" width="11.42578125" style="5" customWidth="1"/>
    <col min="9" max="9" width="16.28515625" style="46" customWidth="1"/>
    <col min="10" max="10" width="9.140625" style="5" customWidth="1"/>
    <col min="11" max="11" width="10.140625" style="5" customWidth="1"/>
    <col min="12" max="16384" width="9.140625" style="5"/>
  </cols>
  <sheetData>
    <row r="1" spans="1:11" ht="28.5" customHeight="1">
      <c r="A1" s="59" t="s">
        <v>81</v>
      </c>
      <c r="B1" s="60"/>
      <c r="C1" s="60"/>
      <c r="D1" s="63" t="s">
        <v>45</v>
      </c>
      <c r="E1" s="64"/>
      <c r="F1" s="64"/>
      <c r="G1" s="41"/>
      <c r="H1" s="41"/>
    </row>
    <row r="2" spans="1:11" ht="21" customHeight="1">
      <c r="A2" s="62" t="s">
        <v>86</v>
      </c>
      <c r="B2" s="65"/>
      <c r="C2" s="65"/>
      <c r="D2" s="65"/>
      <c r="E2" s="65"/>
      <c r="F2" s="65"/>
      <c r="G2" s="42"/>
      <c r="H2" s="42"/>
    </row>
    <row r="3" spans="1:11" ht="23.25" customHeight="1">
      <c r="A3" s="66" t="s">
        <v>0</v>
      </c>
      <c r="B3" s="66"/>
      <c r="C3" s="66"/>
      <c r="D3" s="66"/>
      <c r="E3" s="66"/>
      <c r="F3" s="66"/>
      <c r="G3" s="43"/>
      <c r="H3" s="43"/>
    </row>
    <row r="4" spans="1:11" ht="36.75" customHeight="1">
      <c r="A4" s="67" t="s">
        <v>1</v>
      </c>
      <c r="B4" s="67" t="s">
        <v>2</v>
      </c>
      <c r="C4" s="67" t="s">
        <v>84</v>
      </c>
      <c r="D4" s="67" t="s">
        <v>85</v>
      </c>
      <c r="E4" s="67" t="s">
        <v>42</v>
      </c>
      <c r="F4" s="68"/>
      <c r="G4" s="40"/>
      <c r="H4" s="40"/>
      <c r="I4" s="58" t="s">
        <v>88</v>
      </c>
    </row>
    <row r="5" spans="1:11" ht="45.75" customHeight="1">
      <c r="A5" s="67"/>
      <c r="B5" s="67"/>
      <c r="C5" s="67"/>
      <c r="D5" s="67"/>
      <c r="E5" s="44" t="s">
        <v>18</v>
      </c>
      <c r="F5" s="45" t="s">
        <v>43</v>
      </c>
      <c r="G5" s="40"/>
      <c r="H5" s="40"/>
      <c r="I5" s="58"/>
    </row>
    <row r="6" spans="1:11" ht="22.5" customHeight="1">
      <c r="A6" s="6" t="s">
        <v>3</v>
      </c>
      <c r="B6" s="6" t="s">
        <v>4</v>
      </c>
      <c r="C6" s="6">
        <v>1</v>
      </c>
      <c r="D6" s="6">
        <v>2</v>
      </c>
      <c r="E6" s="6" t="s">
        <v>44</v>
      </c>
      <c r="F6" s="7">
        <v>4</v>
      </c>
      <c r="G6" s="8"/>
      <c r="H6" s="8"/>
    </row>
    <row r="7" spans="1:11" ht="24.75" customHeight="1">
      <c r="A7" s="9" t="s">
        <v>3</v>
      </c>
      <c r="B7" s="9" t="s">
        <v>46</v>
      </c>
      <c r="C7" s="10">
        <f>C8+C27+C28+C34</f>
        <v>2500000</v>
      </c>
      <c r="D7" s="48">
        <f>D8+D27+D28+D34</f>
        <v>1558591.4449999998</v>
      </c>
      <c r="E7" s="11">
        <f t="shared" ref="E7:E8" si="0">D7/C7*100</f>
        <v>62.343657799999995</v>
      </c>
      <c r="F7" s="12">
        <f t="shared" ref="F7:F8" si="1">D7/I7*100</f>
        <v>112.15329678864849</v>
      </c>
      <c r="G7" s="3"/>
      <c r="H7" s="3"/>
      <c r="I7" s="10">
        <f>I8+I27+I28+I34</f>
        <v>1389697.3960000002</v>
      </c>
      <c r="K7" s="35"/>
    </row>
    <row r="8" spans="1:11" ht="24.75" customHeight="1">
      <c r="A8" s="13" t="s">
        <v>5</v>
      </c>
      <c r="B8" s="14" t="s">
        <v>20</v>
      </c>
      <c r="C8" s="10">
        <f>SUM(C9:C16)+C22+C23+C24+C25+C26</f>
        <v>2212000</v>
      </c>
      <c r="D8" s="48">
        <f>SUM(D9:D16)+D22+D23+D24+D25+D26</f>
        <v>1390659.5849999997</v>
      </c>
      <c r="E8" s="11">
        <f t="shared" si="0"/>
        <v>62.868878164556953</v>
      </c>
      <c r="F8" s="12">
        <f t="shared" si="1"/>
        <v>116.57410479135805</v>
      </c>
      <c r="G8" s="3"/>
      <c r="H8" s="3"/>
      <c r="I8" s="10">
        <f>SUM(I9:I16)+I22+I23+I24+I25+I26</f>
        <v>1192940.3940000001</v>
      </c>
    </row>
    <row r="9" spans="1:11" ht="24.75" customHeight="1">
      <c r="A9" s="1">
        <v>1</v>
      </c>
      <c r="B9" s="2" t="s">
        <v>47</v>
      </c>
      <c r="C9" s="11">
        <f>144285+12050</f>
        <v>156335</v>
      </c>
      <c r="D9" s="11">
        <f>'[1]30.9'!$G$13+'[1]30.9'!$G$14</f>
        <v>113362.6</v>
      </c>
      <c r="E9" s="11">
        <f>D9/C9*100</f>
        <v>72.512617136277868</v>
      </c>
      <c r="F9" s="12">
        <f t="shared" ref="F9:F24" si="2">D9/I9*100</f>
        <v>95.744307077450102</v>
      </c>
      <c r="G9" s="3"/>
      <c r="H9" s="3"/>
      <c r="I9" s="49">
        <v>118401.4</v>
      </c>
    </row>
    <row r="10" spans="1:11" ht="33" customHeight="1">
      <c r="A10" s="1">
        <v>2</v>
      </c>
      <c r="B10" s="2" t="s">
        <v>48</v>
      </c>
      <c r="C10" s="11">
        <v>1000</v>
      </c>
      <c r="D10" s="11">
        <f>'[1]30.9'!$G$15</f>
        <v>4037.47</v>
      </c>
      <c r="E10" s="11">
        <f>D10/C10*100</f>
        <v>403.74700000000001</v>
      </c>
      <c r="F10" s="12">
        <f t="shared" si="2"/>
        <v>77.029403605785092</v>
      </c>
      <c r="G10" s="3"/>
      <c r="H10" s="3"/>
      <c r="I10" s="49">
        <v>5241.4660000000003</v>
      </c>
    </row>
    <row r="11" spans="1:11" ht="21" customHeight="1">
      <c r="A11" s="1">
        <v>3</v>
      </c>
      <c r="B11" s="2" t="s">
        <v>49</v>
      </c>
      <c r="C11" s="11">
        <v>971147</v>
      </c>
      <c r="D11" s="11">
        <f>'[1]30.9'!$G$16</f>
        <v>628239.97499999998</v>
      </c>
      <c r="E11" s="11">
        <f t="shared" ref="E11:E30" si="3">D11/C11*100</f>
        <v>64.690512867773876</v>
      </c>
      <c r="F11" s="12">
        <f t="shared" si="2"/>
        <v>112.77558655460194</v>
      </c>
      <c r="G11" s="3"/>
      <c r="H11" s="3"/>
      <c r="I11" s="49">
        <v>557070.9</v>
      </c>
    </row>
    <row r="12" spans="1:11" ht="21" customHeight="1">
      <c r="A12" s="1">
        <v>4</v>
      </c>
      <c r="B12" s="2" t="s">
        <v>21</v>
      </c>
      <c r="C12" s="11">
        <v>80000</v>
      </c>
      <c r="D12" s="11">
        <f>'[1]30.9'!$G$17</f>
        <v>63646.23</v>
      </c>
      <c r="E12" s="11">
        <f t="shared" si="3"/>
        <v>79.557787500000003</v>
      </c>
      <c r="F12" s="12">
        <f t="shared" si="2"/>
        <v>114.19272916496632</v>
      </c>
      <c r="G12" s="3"/>
      <c r="H12" s="3"/>
      <c r="I12" s="49">
        <v>55735.798999999999</v>
      </c>
    </row>
    <row r="13" spans="1:11" ht="21" customHeight="1">
      <c r="A13" s="1">
        <v>5</v>
      </c>
      <c r="B13" s="2" t="s">
        <v>22</v>
      </c>
      <c r="C13" s="11">
        <v>245000</v>
      </c>
      <c r="D13" s="11">
        <f>'[1]30.9'!$G$19</f>
        <v>168916.48000000001</v>
      </c>
      <c r="E13" s="11">
        <f t="shared" si="3"/>
        <v>68.945502040816336</v>
      </c>
      <c r="F13" s="12">
        <f t="shared" si="2"/>
        <v>118.10834262363979</v>
      </c>
      <c r="G13" s="3"/>
      <c r="H13" s="3"/>
      <c r="I13" s="49">
        <v>143018.24600000001</v>
      </c>
    </row>
    <row r="14" spans="1:11" ht="21" customHeight="1">
      <c r="A14" s="1">
        <v>6</v>
      </c>
      <c r="B14" s="2" t="s">
        <v>23</v>
      </c>
      <c r="C14" s="11">
        <v>84050</v>
      </c>
      <c r="D14" s="11">
        <f>'[1]30.9'!$G$18</f>
        <v>68006.490000000005</v>
      </c>
      <c r="E14" s="11">
        <f t="shared" si="3"/>
        <v>80.91194527067222</v>
      </c>
      <c r="F14" s="12">
        <f t="shared" si="2"/>
        <v>97.146094411164299</v>
      </c>
      <c r="G14" s="3"/>
      <c r="H14" s="3"/>
      <c r="I14" s="49">
        <v>70004.347999999998</v>
      </c>
    </row>
    <row r="15" spans="1:11" ht="21" customHeight="1">
      <c r="A15" s="1">
        <v>7</v>
      </c>
      <c r="B15" s="2" t="s">
        <v>50</v>
      </c>
      <c r="C15" s="11">
        <v>85000</v>
      </c>
      <c r="D15" s="11">
        <f>'[1]30.9'!$G$20</f>
        <v>61378.37</v>
      </c>
      <c r="E15" s="11">
        <f t="shared" si="3"/>
        <v>72.209847058823527</v>
      </c>
      <c r="F15" s="12">
        <f t="shared" si="2"/>
        <v>105.05232431016933</v>
      </c>
      <c r="G15" s="3"/>
      <c r="H15" s="3"/>
      <c r="I15" s="49">
        <v>58426.474999999999</v>
      </c>
    </row>
    <row r="16" spans="1:11" ht="21" customHeight="1">
      <c r="A16" s="1">
        <v>8</v>
      </c>
      <c r="B16" s="2" t="s">
        <v>51</v>
      </c>
      <c r="C16" s="11">
        <f>SUM(C17:C21)</f>
        <v>458837</v>
      </c>
      <c r="D16" s="11">
        <f>SUM(D17:D21)</f>
        <v>137434.59999999998</v>
      </c>
      <c r="E16" s="11">
        <f t="shared" si="3"/>
        <v>29.95281548785298</v>
      </c>
      <c r="F16" s="12">
        <f t="shared" si="2"/>
        <v>216.07201920601037</v>
      </c>
      <c r="G16" s="3"/>
      <c r="H16" s="3"/>
      <c r="I16" s="49">
        <f>SUM(I17:I21)</f>
        <v>63605.921999999999</v>
      </c>
    </row>
    <row r="17" spans="1:9" ht="21" customHeight="1">
      <c r="A17" s="1" t="s">
        <v>19</v>
      </c>
      <c r="B17" s="2" t="s">
        <v>24</v>
      </c>
      <c r="C17" s="11"/>
      <c r="D17" s="11">
        <v>0</v>
      </c>
      <c r="E17" s="11"/>
      <c r="F17" s="12"/>
      <c r="G17" s="3"/>
      <c r="H17" s="3"/>
      <c r="I17" s="11">
        <v>0</v>
      </c>
    </row>
    <row r="18" spans="1:9" ht="21" customHeight="1">
      <c r="A18" s="1" t="s">
        <v>19</v>
      </c>
      <c r="B18" s="2" t="s">
        <v>25</v>
      </c>
      <c r="C18" s="11">
        <v>376</v>
      </c>
      <c r="D18" s="11">
        <f>'[1]30.9'!$G$22</f>
        <v>148.93</v>
      </c>
      <c r="E18" s="11">
        <f t="shared" si="3"/>
        <v>39.609042553191493</v>
      </c>
      <c r="F18" s="12">
        <f t="shared" si="2"/>
        <v>40.735888227265391</v>
      </c>
      <c r="G18" s="3"/>
      <c r="H18" s="3"/>
      <c r="I18" s="50">
        <v>365.59899999999999</v>
      </c>
    </row>
    <row r="19" spans="1:9" ht="21" customHeight="1">
      <c r="A19" s="1" t="s">
        <v>19</v>
      </c>
      <c r="B19" s="2" t="s">
        <v>27</v>
      </c>
      <c r="C19" s="11">
        <v>450000</v>
      </c>
      <c r="D19" s="11">
        <f>'[1]30.9'!$G$23</f>
        <v>130842.54</v>
      </c>
      <c r="E19" s="11">
        <f t="shared" si="3"/>
        <v>29.07612</v>
      </c>
      <c r="F19" s="12">
        <f>D19/I19*100</f>
        <v>229.33003785011437</v>
      </c>
      <c r="G19" s="3"/>
      <c r="H19" s="3"/>
      <c r="I19" s="51">
        <v>57054.252999999997</v>
      </c>
    </row>
    <row r="20" spans="1:9" ht="21" customHeight="1">
      <c r="A20" s="1" t="s">
        <v>19</v>
      </c>
      <c r="B20" s="2" t="s">
        <v>26</v>
      </c>
      <c r="C20" s="11">
        <v>8461</v>
      </c>
      <c r="D20" s="11">
        <f>'[1]30.9'!$G$21</f>
        <v>5537.89</v>
      </c>
      <c r="E20" s="11">
        <f t="shared" si="3"/>
        <v>65.451956033565779</v>
      </c>
      <c r="F20" s="12">
        <f t="shared" si="2"/>
        <v>97.449750264657524</v>
      </c>
      <c r="G20" s="3"/>
      <c r="H20" s="3"/>
      <c r="I20" s="49">
        <v>5682.8159999999998</v>
      </c>
    </row>
    <row r="21" spans="1:9" ht="33.75" customHeight="1">
      <c r="A21" s="1" t="s">
        <v>19</v>
      </c>
      <c r="B21" s="2" t="s">
        <v>28</v>
      </c>
      <c r="C21" s="11">
        <v>0</v>
      </c>
      <c r="D21" s="11">
        <f>'[1]30.9'!$G$26</f>
        <v>905.24</v>
      </c>
      <c r="E21" s="11"/>
      <c r="F21" s="12">
        <f>D21/I21*100</f>
        <v>179.87735815313937</v>
      </c>
      <c r="G21" s="3"/>
      <c r="H21" s="3"/>
      <c r="I21" s="49">
        <v>503.25400000000002</v>
      </c>
    </row>
    <row r="22" spans="1:9" ht="24" customHeight="1">
      <c r="A22" s="1">
        <v>9</v>
      </c>
      <c r="B22" s="2" t="s">
        <v>29</v>
      </c>
      <c r="C22" s="11">
        <v>56331</v>
      </c>
      <c r="D22" s="11">
        <f>'[1]30.9'!$G$25</f>
        <v>81019.25</v>
      </c>
      <c r="E22" s="11">
        <f t="shared" si="3"/>
        <v>143.82711118211998</v>
      </c>
      <c r="F22" s="12">
        <f t="shared" si="2"/>
        <v>133.70169133875166</v>
      </c>
      <c r="G22" s="3"/>
      <c r="H22" s="3"/>
      <c r="I22" s="49">
        <v>60597.027000000002</v>
      </c>
    </row>
    <row r="23" spans="1:9" ht="56.25" customHeight="1">
      <c r="A23" s="1">
        <v>10</v>
      </c>
      <c r="B23" s="2" t="s">
        <v>31</v>
      </c>
      <c r="C23" s="11">
        <v>800</v>
      </c>
      <c r="D23" s="11">
        <f>'[1]30.9'!$G$24</f>
        <v>1649.14</v>
      </c>
      <c r="E23" s="11"/>
      <c r="F23" s="12">
        <f t="shared" si="2"/>
        <v>142.90690782290406</v>
      </c>
      <c r="G23" s="3"/>
      <c r="H23" s="3"/>
      <c r="I23" s="49">
        <v>1153.9960000000001</v>
      </c>
    </row>
    <row r="24" spans="1:9" ht="21" customHeight="1">
      <c r="A24" s="1">
        <v>11</v>
      </c>
      <c r="B24" s="2" t="s">
        <v>52</v>
      </c>
      <c r="C24" s="11">
        <v>22000</v>
      </c>
      <c r="D24" s="11">
        <f>'[1]30.9'!$G$27</f>
        <v>14746.98</v>
      </c>
      <c r="E24" s="11">
        <f t="shared" si="3"/>
        <v>67.031727272727267</v>
      </c>
      <c r="F24" s="12">
        <f t="shared" si="2"/>
        <v>90.265501025932124</v>
      </c>
      <c r="G24" s="3"/>
      <c r="H24" s="3"/>
      <c r="I24" s="49">
        <v>16337.338</v>
      </c>
    </row>
    <row r="25" spans="1:9" ht="36.75" customHeight="1">
      <c r="A25" s="1">
        <v>12</v>
      </c>
      <c r="B25" s="2" t="s">
        <v>53</v>
      </c>
      <c r="C25" s="11">
        <v>0</v>
      </c>
      <c r="D25" s="11">
        <v>0</v>
      </c>
      <c r="E25" s="11"/>
      <c r="F25" s="12"/>
      <c r="G25" s="3"/>
      <c r="H25" s="3"/>
      <c r="I25" s="49">
        <v>112.24</v>
      </c>
    </row>
    <row r="26" spans="1:9" ht="24.75" customHeight="1">
      <c r="A26" s="1">
        <v>13</v>
      </c>
      <c r="B26" s="2" t="s">
        <v>30</v>
      </c>
      <c r="C26" s="11">
        <v>51500</v>
      </c>
      <c r="D26" s="11">
        <f>'[1]30.9'!$G$28</f>
        <v>48222</v>
      </c>
      <c r="E26" s="11">
        <f t="shared" si="3"/>
        <v>93.634951456310674</v>
      </c>
      <c r="F26" s="12">
        <f>D26/I26*100</f>
        <v>111.53402489733084</v>
      </c>
      <c r="G26" s="15"/>
      <c r="H26" s="15"/>
      <c r="I26" s="49">
        <v>43235.237000000001</v>
      </c>
    </row>
    <row r="27" spans="1:9" ht="24.75" customHeight="1">
      <c r="A27" s="13" t="s">
        <v>6</v>
      </c>
      <c r="B27" s="14" t="s">
        <v>32</v>
      </c>
      <c r="C27" s="11">
        <v>0</v>
      </c>
      <c r="D27" s="11"/>
      <c r="E27" s="11"/>
      <c r="F27" s="12"/>
      <c r="G27" s="15"/>
      <c r="H27" s="15"/>
      <c r="I27" s="11"/>
    </row>
    <row r="28" spans="1:9" ht="24.75" customHeight="1">
      <c r="A28" s="13" t="s">
        <v>7</v>
      </c>
      <c r="B28" s="14" t="s">
        <v>54</v>
      </c>
      <c r="C28" s="10">
        <v>270000</v>
      </c>
      <c r="D28" s="10">
        <f>'[1]30.9'!$G$32</f>
        <v>157906</v>
      </c>
      <c r="E28" s="10">
        <f t="shared" si="3"/>
        <v>58.483703703703704</v>
      </c>
      <c r="F28" s="16">
        <f t="shared" ref="F28:F35" si="4">D28/I28*100</f>
        <v>102.54568597145195</v>
      </c>
      <c r="G28" s="15"/>
      <c r="H28" s="15"/>
      <c r="I28" s="52">
        <v>153986</v>
      </c>
    </row>
    <row r="29" spans="1:9" ht="24.75" hidden="1" customHeight="1">
      <c r="A29" s="13">
        <v>1</v>
      </c>
      <c r="B29" s="14" t="s">
        <v>33</v>
      </c>
      <c r="C29" s="11"/>
      <c r="D29" s="11"/>
      <c r="E29" s="11" t="e">
        <f t="shared" si="3"/>
        <v>#DIV/0!</v>
      </c>
      <c r="F29" s="16" t="e">
        <f t="shared" si="4"/>
        <v>#DIV/0!</v>
      </c>
      <c r="G29" s="15"/>
      <c r="H29" s="15"/>
      <c r="I29" s="11"/>
    </row>
    <row r="30" spans="1:9" ht="24.75" hidden="1" customHeight="1">
      <c r="A30" s="13">
        <v>2</v>
      </c>
      <c r="B30" s="14" t="s">
        <v>74</v>
      </c>
      <c r="C30" s="11"/>
      <c r="D30" s="11"/>
      <c r="E30" s="11" t="e">
        <f t="shared" si="3"/>
        <v>#DIV/0!</v>
      </c>
      <c r="F30" s="16" t="e">
        <f t="shared" si="4"/>
        <v>#DIV/0!</v>
      </c>
      <c r="G30" s="15"/>
      <c r="H30" s="15"/>
      <c r="I30" s="11"/>
    </row>
    <row r="31" spans="1:9" ht="24.75" hidden="1" customHeight="1">
      <c r="A31" s="13">
        <v>4</v>
      </c>
      <c r="B31" s="14" t="s">
        <v>55</v>
      </c>
      <c r="C31" s="11">
        <v>0</v>
      </c>
      <c r="D31" s="11"/>
      <c r="E31" s="11"/>
      <c r="F31" s="16" t="e">
        <f t="shared" si="4"/>
        <v>#DIV/0!</v>
      </c>
      <c r="G31" s="15"/>
      <c r="H31" s="15"/>
      <c r="I31" s="11"/>
    </row>
    <row r="32" spans="1:9" ht="24.75" hidden="1" customHeight="1">
      <c r="A32" s="13">
        <v>5</v>
      </c>
      <c r="B32" s="14" t="s">
        <v>34</v>
      </c>
      <c r="C32" s="11">
        <v>0</v>
      </c>
      <c r="D32" s="11"/>
      <c r="E32" s="11"/>
      <c r="F32" s="16" t="e">
        <f t="shared" si="4"/>
        <v>#DIV/0!</v>
      </c>
      <c r="G32" s="15"/>
      <c r="H32" s="15"/>
      <c r="I32" s="11"/>
    </row>
    <row r="33" spans="1:9" ht="24.75" hidden="1" customHeight="1">
      <c r="A33" s="13">
        <v>6</v>
      </c>
      <c r="B33" s="14" t="s">
        <v>35</v>
      </c>
      <c r="C33" s="11">
        <v>0</v>
      </c>
      <c r="D33" s="11"/>
      <c r="E33" s="11"/>
      <c r="F33" s="16" t="e">
        <f t="shared" si="4"/>
        <v>#DIV/0!</v>
      </c>
      <c r="G33" s="15"/>
      <c r="H33" s="15"/>
      <c r="I33" s="11"/>
    </row>
    <row r="34" spans="1:9" ht="24.75" customHeight="1">
      <c r="A34" s="13" t="s">
        <v>8</v>
      </c>
      <c r="B34" s="14" t="s">
        <v>75</v>
      </c>
      <c r="C34" s="10">
        <v>18000</v>
      </c>
      <c r="D34" s="10">
        <f>'[1]30.9'!$G$33</f>
        <v>10025.86</v>
      </c>
      <c r="E34" s="11">
        <f>D34/C34*100</f>
        <v>55.699222222222225</v>
      </c>
      <c r="F34" s="16">
        <f t="shared" si="4"/>
        <v>23.44078822375964</v>
      </c>
      <c r="G34" s="3"/>
      <c r="H34" s="3"/>
      <c r="I34" s="52">
        <f>40771.002+2000</f>
        <v>42771.002</v>
      </c>
    </row>
    <row r="35" spans="1:9" ht="39.75" customHeight="1">
      <c r="A35" s="17" t="s">
        <v>4</v>
      </c>
      <c r="B35" s="18" t="s">
        <v>56</v>
      </c>
      <c r="C35" s="19">
        <f>C7-489519</f>
        <v>2010481</v>
      </c>
      <c r="D35" s="19">
        <f>D7-175174</f>
        <v>1383417.4449999998</v>
      </c>
      <c r="E35" s="19">
        <f>D35/C35*100</f>
        <v>68.8102720194819</v>
      </c>
      <c r="F35" s="20">
        <f t="shared" si="4"/>
        <v>125.40366583361239</v>
      </c>
      <c r="G35" s="3"/>
      <c r="H35" s="3"/>
      <c r="I35" s="53">
        <f>I7-286525.941</f>
        <v>1103171.4550000001</v>
      </c>
    </row>
    <row r="36" spans="1:9" ht="26.25" hidden="1" customHeight="1">
      <c r="A36" s="21">
        <v>1</v>
      </c>
      <c r="B36" s="22" t="s">
        <v>57</v>
      </c>
      <c r="C36" s="23"/>
      <c r="D36" s="23"/>
      <c r="E36" s="23"/>
      <c r="F36" s="24"/>
      <c r="I36" s="47"/>
    </row>
    <row r="37" spans="1:9" ht="24.75" hidden="1" customHeight="1">
      <c r="A37" s="25">
        <v>2</v>
      </c>
      <c r="B37" s="26" t="s">
        <v>58</v>
      </c>
      <c r="C37" s="27"/>
      <c r="D37" s="27"/>
      <c r="E37" s="27"/>
      <c r="F37" s="28"/>
      <c r="I37" s="47"/>
    </row>
    <row r="38" spans="1:9" ht="28.5" customHeight="1"/>
    <row r="39" spans="1:9" ht="28.5" customHeight="1"/>
    <row r="40" spans="1:9" ht="28.5" customHeight="1"/>
    <row r="41" spans="1:9" ht="28.5" customHeight="1"/>
    <row r="42" spans="1:9" ht="28.5" customHeight="1"/>
    <row r="43" spans="1:9" ht="28.5" customHeight="1"/>
    <row r="44" spans="1:9" ht="28.5" customHeight="1"/>
    <row r="45" spans="1:9" ht="28.5" customHeight="1"/>
    <row r="46" spans="1:9" ht="28.5" customHeight="1"/>
    <row r="47" spans="1:9" ht="28.5" customHeight="1"/>
    <row r="48" spans="1:9" ht="28.5" customHeight="1"/>
  </sheetData>
  <mergeCells count="10">
    <mergeCell ref="I4:I5"/>
    <mergeCell ref="D1:F1"/>
    <mergeCell ref="A1:C1"/>
    <mergeCell ref="A2:F2"/>
    <mergeCell ref="A3:F3"/>
    <mergeCell ref="A4:A5"/>
    <mergeCell ref="B4:B5"/>
    <mergeCell ref="C4:C5"/>
    <mergeCell ref="D4:D5"/>
    <mergeCell ref="E4:F4"/>
  </mergeCells>
  <pageMargins left="0.3" right="0.15748031496062992" top="0.3" bottom="0.19685039370078741" header="0.37" footer="0.19685039370078741"/>
  <pageSetup paperSize="9" orientation="portrait" r:id="rId1"/>
</worksheet>
</file>

<file path=xl/worksheets/sheet2.xml><?xml version="1.0" encoding="utf-8"?>
<worksheet xmlns="http://schemas.openxmlformats.org/spreadsheetml/2006/main" xmlns:r="http://schemas.openxmlformats.org/officeDocument/2006/relationships">
  <sheetPr>
    <tabColor theme="7" tint="0.59999389629810485"/>
  </sheetPr>
  <dimension ref="A1:F39"/>
  <sheetViews>
    <sheetView tabSelected="1" workbookViewId="0">
      <pane xSplit="2" ySplit="7" topLeftCell="C8" activePane="bottomRight" state="frozen"/>
      <selection pane="topRight" activeCell="C1" sqref="C1"/>
      <selection pane="bottomLeft" activeCell="A8" sqref="A8"/>
      <selection pane="bottomRight" activeCell="F45" sqref="F45"/>
    </sheetView>
  </sheetViews>
  <sheetFormatPr defaultRowHeight="15.75"/>
  <cols>
    <col min="1" max="1" width="6" style="4" customWidth="1"/>
    <col min="2" max="2" width="43.28515625" style="4" customWidth="1"/>
    <col min="3" max="4" width="13.140625" style="4" customWidth="1"/>
    <col min="5" max="5" width="11.28515625" style="4" customWidth="1"/>
    <col min="6" max="6" width="11.42578125" style="4" customWidth="1"/>
    <col min="7" max="16384" width="9.140625" style="4"/>
  </cols>
  <sheetData>
    <row r="1" spans="1:6" ht="27.75" customHeight="1">
      <c r="A1" s="59" t="s">
        <v>82</v>
      </c>
      <c r="B1" s="60"/>
      <c r="C1" s="60"/>
      <c r="D1" s="63" t="s">
        <v>59</v>
      </c>
      <c r="E1" s="64"/>
      <c r="F1" s="64"/>
    </row>
    <row r="2" spans="1:6" ht="21.75" customHeight="1">
      <c r="A2" s="69" t="s">
        <v>87</v>
      </c>
      <c r="B2" s="69"/>
      <c r="C2" s="69"/>
      <c r="D2" s="69"/>
      <c r="E2" s="69"/>
      <c r="F2" s="69"/>
    </row>
    <row r="3" spans="1:6" ht="18" customHeight="1">
      <c r="A3" s="61" t="s">
        <v>0</v>
      </c>
      <c r="B3" s="61"/>
      <c r="C3" s="61"/>
      <c r="D3" s="61"/>
      <c r="E3" s="61"/>
      <c r="F3" s="61"/>
    </row>
    <row r="4" spans="1:6" ht="45" customHeight="1">
      <c r="A4" s="67" t="s">
        <v>1</v>
      </c>
      <c r="B4" s="67" t="s">
        <v>2</v>
      </c>
      <c r="C4" s="67" t="s">
        <v>18</v>
      </c>
      <c r="D4" s="67" t="s">
        <v>85</v>
      </c>
      <c r="E4" s="70" t="s">
        <v>42</v>
      </c>
      <c r="F4" s="71"/>
    </row>
    <row r="5" spans="1:6" ht="19.5" customHeight="1">
      <c r="A5" s="67"/>
      <c r="B5" s="67"/>
      <c r="C5" s="67"/>
      <c r="D5" s="67"/>
      <c r="E5" s="67" t="s">
        <v>18</v>
      </c>
      <c r="F5" s="68" t="s">
        <v>43</v>
      </c>
    </row>
    <row r="6" spans="1:6" ht="33" customHeight="1">
      <c r="A6" s="67"/>
      <c r="B6" s="67"/>
      <c r="C6" s="67"/>
      <c r="D6" s="67"/>
      <c r="E6" s="67"/>
      <c r="F6" s="68" t="s">
        <v>60</v>
      </c>
    </row>
    <row r="7" spans="1:6" ht="18.75" customHeight="1">
      <c r="A7" s="6" t="s">
        <v>3</v>
      </c>
      <c r="B7" s="6" t="s">
        <v>4</v>
      </c>
      <c r="C7" s="6">
        <v>1</v>
      </c>
      <c r="D7" s="6">
        <v>2</v>
      </c>
      <c r="E7" s="6" t="s">
        <v>44</v>
      </c>
      <c r="F7" s="7">
        <v>4</v>
      </c>
    </row>
    <row r="8" spans="1:6" ht="26.25" customHeight="1">
      <c r="A8" s="29"/>
      <c r="B8" s="30" t="s">
        <v>10</v>
      </c>
      <c r="C8" s="31">
        <v>16076699.73</v>
      </c>
      <c r="D8" s="31">
        <v>9515974.0965</v>
      </c>
      <c r="E8" s="54">
        <v>59.191091805631423</v>
      </c>
      <c r="F8" s="55">
        <v>104.57222411418317</v>
      </c>
    </row>
    <row r="9" spans="1:6" ht="25.5" customHeight="1">
      <c r="A9" s="1" t="s">
        <v>3</v>
      </c>
      <c r="B9" s="14" t="s">
        <v>61</v>
      </c>
      <c r="C9" s="10">
        <v>10119231.43</v>
      </c>
      <c r="D9" s="10">
        <v>6390205.4584999997</v>
      </c>
      <c r="E9" s="54">
        <v>63.149118613447897</v>
      </c>
      <c r="F9" s="55">
        <v>99.578083903447578</v>
      </c>
    </row>
    <row r="10" spans="1:6" ht="27" customHeight="1">
      <c r="A10" s="13" t="s">
        <v>5</v>
      </c>
      <c r="B10" s="14" t="s">
        <v>11</v>
      </c>
      <c r="C10" s="10">
        <v>1310384.49</v>
      </c>
      <c r="D10" s="10">
        <v>632760</v>
      </c>
      <c r="E10" s="54">
        <v>48.288117329593852</v>
      </c>
      <c r="F10" s="55">
        <v>108.82374186092107</v>
      </c>
    </row>
    <row r="11" spans="1:6" ht="26.25" customHeight="1">
      <c r="A11" s="1">
        <v>1</v>
      </c>
      <c r="B11" s="2" t="s">
        <v>36</v>
      </c>
      <c r="C11" s="11">
        <v>1310384.49</v>
      </c>
      <c r="D11" s="11">
        <v>632760</v>
      </c>
      <c r="E11" s="54">
        <v>48.288117329593852</v>
      </c>
      <c r="F11" s="55">
        <v>108.82374186092107</v>
      </c>
    </row>
    <row r="12" spans="1:6" ht="67.5" customHeight="1">
      <c r="A12" s="1">
        <v>2</v>
      </c>
      <c r="B12" s="2" t="s">
        <v>39</v>
      </c>
      <c r="C12" s="11">
        <v>0</v>
      </c>
      <c r="D12" s="11"/>
      <c r="E12" s="54"/>
      <c r="F12" s="55"/>
    </row>
    <row r="13" spans="1:6" ht="27.75" customHeight="1">
      <c r="A13" s="1">
        <v>3</v>
      </c>
      <c r="B13" s="2" t="s">
        <v>40</v>
      </c>
      <c r="C13" s="11"/>
      <c r="D13" s="11"/>
      <c r="E13" s="54"/>
      <c r="F13" s="55"/>
    </row>
    <row r="14" spans="1:6" s="36" customFormat="1" ht="27.75" customHeight="1">
      <c r="A14" s="13" t="s">
        <v>7</v>
      </c>
      <c r="B14" s="14" t="s">
        <v>12</v>
      </c>
      <c r="C14" s="10">
        <v>8551115.4900000002</v>
      </c>
      <c r="D14" s="10">
        <v>5624364.1535</v>
      </c>
      <c r="E14" s="56">
        <v>65.773455639528493</v>
      </c>
      <c r="F14" s="57">
        <v>97.860504107299946</v>
      </c>
    </row>
    <row r="15" spans="1:6" ht="22.5" customHeight="1">
      <c r="A15" s="1"/>
      <c r="B15" s="2" t="s">
        <v>41</v>
      </c>
      <c r="C15" s="11"/>
      <c r="D15" s="11"/>
      <c r="E15" s="54"/>
      <c r="F15" s="55"/>
    </row>
    <row r="16" spans="1:6" ht="25.5" customHeight="1">
      <c r="A16" s="1">
        <v>1</v>
      </c>
      <c r="B16" s="2" t="s">
        <v>37</v>
      </c>
      <c r="C16" s="11">
        <v>4035738.49</v>
      </c>
      <c r="D16" s="11">
        <v>2610237.2034999998</v>
      </c>
      <c r="E16" s="54">
        <v>64.678056072458745</v>
      </c>
      <c r="F16" s="55">
        <v>96.167580304606147</v>
      </c>
    </row>
    <row r="17" spans="1:6" ht="25.5" customHeight="1">
      <c r="A17" s="1">
        <v>2</v>
      </c>
      <c r="B17" s="2" t="s">
        <v>38</v>
      </c>
      <c r="C17" s="11">
        <v>29961</v>
      </c>
      <c r="D17" s="11">
        <v>19404</v>
      </c>
      <c r="E17" s="54">
        <v>64.764193451486932</v>
      </c>
      <c r="F17" s="55">
        <v>128.82751294648784</v>
      </c>
    </row>
    <row r="18" spans="1:6" ht="27" customHeight="1">
      <c r="A18" s="1">
        <v>3</v>
      </c>
      <c r="B18" s="2" t="s">
        <v>62</v>
      </c>
      <c r="C18" s="11">
        <v>916272</v>
      </c>
      <c r="D18" s="11">
        <v>687204.22500000009</v>
      </c>
      <c r="E18" s="54">
        <v>75.000024556027043</v>
      </c>
      <c r="F18" s="55">
        <v>99.427517611670808</v>
      </c>
    </row>
    <row r="19" spans="1:6" ht="25.5" customHeight="1">
      <c r="A19" s="1">
        <v>4</v>
      </c>
      <c r="B19" s="2" t="s">
        <v>69</v>
      </c>
      <c r="C19" s="11">
        <v>162738</v>
      </c>
      <c r="D19" s="11">
        <v>93944</v>
      </c>
      <c r="E19" s="54">
        <v>57.727144244122449</v>
      </c>
      <c r="F19" s="55">
        <v>132.09966814781484</v>
      </c>
    </row>
    <row r="20" spans="1:6" ht="26.25" customHeight="1">
      <c r="A20" s="1">
        <v>5</v>
      </c>
      <c r="B20" s="2" t="s">
        <v>63</v>
      </c>
      <c r="C20" s="11">
        <v>80826</v>
      </c>
      <c r="D20" s="11">
        <v>34151</v>
      </c>
      <c r="E20" s="54">
        <v>42.252493009675106</v>
      </c>
      <c r="F20" s="55">
        <v>105.79615861214373</v>
      </c>
    </row>
    <row r="21" spans="1:6" ht="24" customHeight="1">
      <c r="A21" s="1">
        <v>6</v>
      </c>
      <c r="B21" s="2" t="s">
        <v>70</v>
      </c>
      <c r="C21" s="11">
        <v>176782</v>
      </c>
      <c r="D21" s="11">
        <v>132586.5</v>
      </c>
      <c r="E21" s="54">
        <v>75</v>
      </c>
      <c r="F21" s="55">
        <v>87.072147210255338</v>
      </c>
    </row>
    <row r="22" spans="1:6" ht="26.25" customHeight="1">
      <c r="A22" s="1">
        <v>7</v>
      </c>
      <c r="B22" s="2" t="s">
        <v>64</v>
      </c>
      <c r="C22" s="11">
        <v>133928</v>
      </c>
      <c r="D22" s="11">
        <v>50807</v>
      </c>
      <c r="E22" s="54">
        <v>37.936055193835493</v>
      </c>
      <c r="F22" s="55">
        <v>77.786453548900724</v>
      </c>
    </row>
    <row r="23" spans="1:6" ht="19.5" customHeight="1">
      <c r="A23" s="1">
        <v>8</v>
      </c>
      <c r="B23" s="2" t="s">
        <v>65</v>
      </c>
      <c r="C23" s="11">
        <v>975352</v>
      </c>
      <c r="D23" s="11">
        <v>503354</v>
      </c>
      <c r="E23" s="54">
        <v>51.607419680279534</v>
      </c>
      <c r="F23" s="55">
        <v>83.075287877062422</v>
      </c>
    </row>
    <row r="24" spans="1:6" ht="32.25" customHeight="1">
      <c r="A24" s="1">
        <v>9</v>
      </c>
      <c r="B24" s="2" t="s">
        <v>66</v>
      </c>
      <c r="C24" s="11">
        <v>1880366</v>
      </c>
      <c r="D24" s="11">
        <v>1376494</v>
      </c>
      <c r="E24" s="54">
        <v>73.203514634916829</v>
      </c>
      <c r="F24" s="55">
        <v>109.71524127893537</v>
      </c>
    </row>
    <row r="25" spans="1:6" ht="20.25" customHeight="1">
      <c r="A25" s="1">
        <v>10</v>
      </c>
      <c r="B25" s="2" t="s">
        <v>67</v>
      </c>
      <c r="C25" s="11">
        <v>108362</v>
      </c>
      <c r="D25" s="11">
        <v>83771.725000000006</v>
      </c>
      <c r="E25" s="54">
        <v>77.30728945571326</v>
      </c>
      <c r="F25" s="55">
        <v>76.301780672192379</v>
      </c>
    </row>
    <row r="26" spans="1:6" ht="20.25" customHeight="1">
      <c r="A26" s="1">
        <v>11</v>
      </c>
      <c r="B26" s="2" t="s">
        <v>71</v>
      </c>
      <c r="C26" s="11">
        <v>50790</v>
      </c>
      <c r="D26" s="11">
        <v>43471.5</v>
      </c>
      <c r="E26" s="54">
        <v>85.590667454223265</v>
      </c>
      <c r="F26" s="55">
        <v>122.23112610712778</v>
      </c>
    </row>
    <row r="27" spans="1:6" ht="38.25" customHeight="1">
      <c r="A27" s="13" t="s">
        <v>7</v>
      </c>
      <c r="B27" s="14" t="s">
        <v>13</v>
      </c>
      <c r="C27" s="10">
        <v>1200</v>
      </c>
      <c r="D27" s="10">
        <v>198.48699999999999</v>
      </c>
      <c r="E27" s="54">
        <v>16.540583333333334</v>
      </c>
      <c r="F27" s="55">
        <v>204.62577319587626</v>
      </c>
    </row>
    <row r="28" spans="1:6" ht="26.25" customHeight="1">
      <c r="A28" s="13" t="s">
        <v>8</v>
      </c>
      <c r="B28" s="14" t="s">
        <v>14</v>
      </c>
      <c r="C28" s="10">
        <v>1200</v>
      </c>
      <c r="D28" s="10">
        <v>1200</v>
      </c>
      <c r="E28" s="54">
        <v>100</v>
      </c>
      <c r="F28" s="55">
        <v>100</v>
      </c>
    </row>
    <row r="29" spans="1:6" ht="24.75" customHeight="1">
      <c r="A29" s="13" t="s">
        <v>9</v>
      </c>
      <c r="B29" s="14" t="s">
        <v>15</v>
      </c>
      <c r="C29" s="10">
        <v>192764</v>
      </c>
      <c r="D29" s="10">
        <v>120621.818</v>
      </c>
      <c r="E29" s="54">
        <v>62.57486771388848</v>
      </c>
      <c r="F29" s="55">
        <v>138.3246003532029</v>
      </c>
    </row>
    <row r="30" spans="1:6" ht="24.75" customHeight="1">
      <c r="A30" s="13" t="s">
        <v>76</v>
      </c>
      <c r="B30" s="14" t="s">
        <v>77</v>
      </c>
      <c r="C30" s="10">
        <v>62567.45</v>
      </c>
      <c r="D30" s="10">
        <v>11061</v>
      </c>
      <c r="E30" s="54">
        <v>17.678521339770121</v>
      </c>
      <c r="F30" s="55"/>
    </row>
    <row r="31" spans="1:6" ht="36.75" customHeight="1">
      <c r="A31" s="13" t="s">
        <v>4</v>
      </c>
      <c r="B31" s="14" t="s">
        <v>68</v>
      </c>
      <c r="C31" s="10">
        <v>4566409</v>
      </c>
      <c r="D31" s="10">
        <v>2327177.7620000001</v>
      </c>
      <c r="E31" s="54">
        <v>50.962972480126069</v>
      </c>
      <c r="F31" s="55">
        <v>150.86073914170882</v>
      </c>
    </row>
    <row r="32" spans="1:6" ht="26.25" customHeight="1">
      <c r="A32" s="13">
        <v>1</v>
      </c>
      <c r="B32" s="14" t="s">
        <v>72</v>
      </c>
      <c r="C32" s="10">
        <v>1572784</v>
      </c>
      <c r="D32" s="10">
        <v>826876</v>
      </c>
      <c r="E32" s="54">
        <v>52.574034323848664</v>
      </c>
      <c r="F32" s="55">
        <v>137.95982381206619</v>
      </c>
    </row>
    <row r="33" spans="1:6" ht="37.5" customHeight="1">
      <c r="A33" s="13">
        <v>2</v>
      </c>
      <c r="B33" s="14" t="s">
        <v>80</v>
      </c>
      <c r="C33" s="10">
        <v>699936</v>
      </c>
      <c r="D33" s="10">
        <v>393148</v>
      </c>
      <c r="E33" s="54">
        <v>56.169135463813838</v>
      </c>
      <c r="F33" s="55">
        <v>224.92719793579687</v>
      </c>
    </row>
    <row r="34" spans="1:6" ht="36" customHeight="1">
      <c r="A34" s="13">
        <v>3</v>
      </c>
      <c r="B34" s="14" t="s">
        <v>73</v>
      </c>
      <c r="C34" s="10">
        <v>1516593</v>
      </c>
      <c r="D34" s="10">
        <v>981781.76199999999</v>
      </c>
      <c r="E34" s="54">
        <v>64.736007748947813</v>
      </c>
      <c r="F34" s="55">
        <v>162.93456308230523</v>
      </c>
    </row>
    <row r="35" spans="1:6" ht="26.25" customHeight="1">
      <c r="A35" s="32">
        <v>4</v>
      </c>
      <c r="B35" s="33" t="s">
        <v>83</v>
      </c>
      <c r="C35" s="34">
        <v>777096</v>
      </c>
      <c r="D35" s="34">
        <v>125372</v>
      </c>
      <c r="E35" s="54">
        <v>16.133399219658831</v>
      </c>
      <c r="F35" s="55"/>
    </row>
    <row r="36" spans="1:6" ht="36" customHeight="1">
      <c r="A36" s="32" t="s">
        <v>16</v>
      </c>
      <c r="B36" s="33" t="s">
        <v>78</v>
      </c>
      <c r="C36" s="34">
        <v>1373059</v>
      </c>
      <c r="D36" s="34">
        <v>788565</v>
      </c>
      <c r="E36" s="54">
        <v>57.431253864546235</v>
      </c>
      <c r="F36" s="55">
        <v>71.867133772125698</v>
      </c>
    </row>
    <row r="37" spans="1:6" ht="36" customHeight="1">
      <c r="A37" s="32" t="s">
        <v>17</v>
      </c>
      <c r="B37" s="33" t="s">
        <v>79</v>
      </c>
      <c r="C37" s="34">
        <v>18000</v>
      </c>
      <c r="D37" s="34">
        <v>10025.876</v>
      </c>
      <c r="E37" s="54">
        <v>55.699311111111115</v>
      </c>
      <c r="F37" s="55"/>
    </row>
    <row r="38" spans="1:6" ht="6.75" customHeight="1">
      <c r="A38" s="38"/>
      <c r="B38" s="39"/>
      <c r="C38" s="27"/>
      <c r="D38" s="27"/>
      <c r="E38" s="27"/>
      <c r="F38" s="28"/>
    </row>
    <row r="39" spans="1:6">
      <c r="A39" s="37"/>
    </row>
  </sheetData>
  <mergeCells count="11">
    <mergeCell ref="A1:C1"/>
    <mergeCell ref="D1:F1"/>
    <mergeCell ref="A2:F2"/>
    <mergeCell ref="A3:F3"/>
    <mergeCell ref="A4:A6"/>
    <mergeCell ref="B4:B6"/>
    <mergeCell ref="C4:C6"/>
    <mergeCell ref="D4:D6"/>
    <mergeCell ref="E5:E6"/>
    <mergeCell ref="E4:F4"/>
    <mergeCell ref="F5:F6"/>
  </mergeCells>
  <pageMargins left="0.25" right="0.23622047244094499" top="0.54" bottom="0.63" header="0.56000000000000005" footer="0.33"/>
  <pageSetup paperSize="9" orientation="portrait"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60</vt:lpstr>
      <vt:lpstr>Biểu 61</vt:lpstr>
      <vt:lpstr>'60'!Print_Titles</vt:lpstr>
      <vt:lpstr>'Biểu 61'!Print_Titles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vungochung</dc:creator>
  <cp:lastModifiedBy>Windows User</cp:lastModifiedBy>
  <cp:lastPrinted>2020-10-14T02:31:10Z</cp:lastPrinted>
  <dcterms:created xsi:type="dcterms:W3CDTF">2017-05-22T01:00:08Z</dcterms:created>
  <dcterms:modified xsi:type="dcterms:W3CDTF">2020-10-14T08:23:03Z</dcterms:modified>
</cp:coreProperties>
</file>