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bookViews>
  <sheets>
    <sheet name="61" sheetId="4" r:id="rId1"/>
  </sheets>
  <definedNames>
    <definedName name="_xlnm.Print_Titles" localSheetId="0">'61'!$4:$7</definedName>
  </definedNames>
  <calcPr calcId="125725"/>
</workbook>
</file>

<file path=xl/calcChain.xml><?xml version="1.0" encoding="utf-8"?>
<calcChain xmlns="http://schemas.openxmlformats.org/spreadsheetml/2006/main">
  <c r="D34" i="4"/>
  <c r="D33"/>
  <c r="D31" s="1"/>
  <c r="D11" l="1"/>
  <c r="D10"/>
  <c r="F35" l="1"/>
  <c r="E34"/>
  <c r="E23"/>
  <c r="C35" l="1"/>
  <c r="E35" s="1"/>
  <c r="C31" l="1"/>
  <c r="D14" l="1"/>
  <c r="C14" l="1"/>
  <c r="G8" l="1"/>
  <c r="G18" l="1"/>
  <c r="G19" s="1"/>
  <c r="F11" l="1"/>
  <c r="F21"/>
  <c r="E33"/>
  <c r="F29"/>
  <c r="F32"/>
  <c r="F33"/>
  <c r="F34"/>
  <c r="F36"/>
  <c r="E30"/>
  <c r="E37"/>
  <c r="F31" l="1"/>
  <c r="E36"/>
  <c r="C10"/>
  <c r="E27"/>
  <c r="E26"/>
  <c r="F26"/>
  <c r="F23"/>
  <c r="E21"/>
  <c r="E19"/>
  <c r="F19"/>
  <c r="F16"/>
  <c r="F17"/>
  <c r="F18"/>
  <c r="F20"/>
  <c r="F22"/>
  <c r="F24"/>
  <c r="F25"/>
  <c r="F28"/>
  <c r="E25"/>
  <c r="E16"/>
  <c r="E17"/>
  <c r="E18"/>
  <c r="E20"/>
  <c r="E22"/>
  <c r="E24"/>
  <c r="E28"/>
  <c r="E29"/>
  <c r="E11"/>
  <c r="D9" l="1"/>
  <c r="C9"/>
  <c r="C8" s="1"/>
  <c r="E31"/>
  <c r="E14"/>
  <c r="F14"/>
  <c r="F10"/>
  <c r="E10"/>
  <c r="D8" l="1"/>
  <c r="F8" s="1"/>
  <c r="G11"/>
  <c r="G7"/>
  <c r="F9"/>
  <c r="E9"/>
  <c r="E8" l="1"/>
  <c r="G9"/>
</calcChain>
</file>

<file path=xl/sharedStrings.xml><?xml version="1.0" encoding="utf-8"?>
<sst xmlns="http://schemas.openxmlformats.org/spreadsheetml/2006/main" count="57" uniqueCount="54">
  <si>
    <t>Đơn vị: Triệu đồng</t>
  </si>
  <si>
    <t>STT</t>
  </si>
  <si>
    <t>NỘI DUNG</t>
  </si>
  <si>
    <t>A</t>
  </si>
  <si>
    <t>B</t>
  </si>
  <si>
    <t>I</t>
  </si>
  <si>
    <t>III</t>
  </si>
  <si>
    <t>IV</t>
  </si>
  <si>
    <t>V</t>
  </si>
  <si>
    <t>TỔNG CHI NSĐP</t>
  </si>
  <si>
    <t>Chi đầu tư phát triển</t>
  </si>
  <si>
    <t>Chi thường xuyên</t>
  </si>
  <si>
    <t>Chi trả nợ lãi các khoản do chính quyền địa phương vay</t>
  </si>
  <si>
    <t>Chi bổ sung quỹ dự trữ tài chính</t>
  </si>
  <si>
    <t>Dự phòng ngân sách</t>
  </si>
  <si>
    <t>C</t>
  </si>
  <si>
    <t>D</t>
  </si>
  <si>
    <t>DỰ TOÁN NĂM</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</si>
  <si>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</si>
  <si>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</si>
  <si>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</si>
  <si>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</si>
  <si>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</si>
  <si>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</si>
  <si>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SO SÁNH ƯỚC THỰC HIỆN VỚI (%)</t>
  </si>
  <si>
    <t>CÙNG KỲ NĂM TRƯỚC</t>
  </si>
  <si>
    <t>3=2/1</t>
  </si>
  <si>
    <t>Biểu số 61/CK-NSNN</t>
  </si>
  <si>
    <t>NĂM TRƯỚC</t>
  </si>
  <si>
    <t>CHI CÂN ĐỐI NSĐP</t>
  </si>
  <si>
    <t>Chi sự nghiệp y tế, dân số và gia đình</t>
  </si>
  <si>
    <t>Chi sự nghiệp phát thanh, truyền hình</t>
  </si>
  <si>
    <t>Chi sự nghiệp bảo vệ môi trường</t>
  </si>
  <si>
    <t>Chi sự nghiệp kinh tế</t>
  </si>
  <si>
    <t>Chi hoạt động của cơ quan quản lý nhà nước, đảng, đoàn thể</t>
  </si>
  <si>
    <t>Chi bảo đảm xã hội</t>
  </si>
  <si>
    <t>CHI TỪ NGUỒN BỔ SUNG CÓ MỤC TIÊU TỪ NSTW CHO NSĐP</t>
  </si>
  <si>
    <t>Chi sự nghiệp văn hóa thông tin - Thể dục TT</t>
  </si>
  <si>
    <t>Chi an ninh - quốc phòng</t>
  </si>
  <si>
    <t>Chi khác ngân sách</t>
  </si>
  <si>
    <t>Chương trình mục tiêu quốc gia</t>
  </si>
  <si>
    <t>VI</t>
  </si>
  <si>
    <t>Chi tạo nguồn CCTL</t>
  </si>
  <si>
    <t>CHI TỪ NGUỒN THU CHUYỂN NGUỒN</t>
  </si>
  <si>
    <t>CHI TỪ NGUỒN VIỆN TRỢ, TÀI TRỢ, ĐÓNG GÓP</t>
  </si>
  <si>
    <t>TỈNH HÀ GIANG</t>
  </si>
  <si>
    <t>Vốn ngoài nước</t>
  </si>
  <si>
    <t>DỰ TOÁN NĂM 2021</t>
  </si>
  <si>
    <t>25%</t>
  </si>
  <si>
    <t>ƯỚC THỰC HIỆN QUÝ II NĂM 2021</t>
  </si>
  <si>
    <t>ƯỚC THỰC HIỆN CHI NGÂN SÁCH ĐỊA PHƯƠNG QUÝ II NĂM 2021</t>
  </si>
  <si>
    <t>Quý II 2020</t>
  </si>
  <si>
    <t>Thực hiện các chương trình dự án quan trọng vốn đầu tư</t>
  </si>
  <si>
    <t>Thực hiện các nhiệm vụ, chính sách kinh phí thường xuyên</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</si>
</sst>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2"/>
      <color theme="1"/>
      <name val="Times New Roman"/>
      <family val="1"/>
    </font>
    <font>
      <sz val="12"/>
      <color rgb="FF000000"/>
      <name val="Times New Roman"/>
      <family val="1"/>
    </font>
    <font>
      <b/>
      <sz val="12"/>
      <name val="Times New Roman"/>
      <family val="1"/>
    </font>
    <font>
      <sz val="12"/>
      <name val="Times New Roman"/>
      <family val="1"/>
    </font>
    <font>
      <b/>
      <sz val="12"/>
      <color theme="1"/>
      <name val="Times New Roman"/>
      <family val="1"/>
    </font>
    <font>
      <i/>
      <sz val="12"/>
      <name val="Times New Roman"/>
      <family val="1"/>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rgb="FF000000"/>
      </right>
      <top style="hair">
        <color rgb="FF000000"/>
      </top>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s>
  <cellStyleXfs count="1">
    <xf numFmtId="0" fontId="0" fillId="0" borderId="0"/>
  </cellStyleXfs>
  <cellXfs count="54">
    <xf numFmtId="0" fontId="0" fillId="0" borderId="0" xfId="0"/>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1" fillId="0" borderId="0" xfId="0" applyFont="1"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wrapText="1"/>
    </xf>
    <xf numFmtId="3" fontId="4" fillId="0" borderId="7"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right" vertical="center" wrapText="1"/>
    </xf>
    <xf numFmtId="0" fontId="5" fillId="0" borderId="0" xfId="0" applyFont="1" applyFill="1"/>
    <xf numFmtId="0" fontId="1" fillId="0" borderId="0" xfId="0" applyFont="1" applyFill="1" applyBorder="1"/>
    <xf numFmtId="0" fontId="2" fillId="0" borderId="0" xfId="0" applyFont="1" applyFill="1"/>
    <xf numFmtId="0" fontId="1"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top" wrapText="1"/>
    </xf>
    <xf numFmtId="3" fontId="3" fillId="0" borderId="9"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3" fontId="5" fillId="0" borderId="0" xfId="0" applyNumberFormat="1" applyFont="1" applyFill="1"/>
    <xf numFmtId="3" fontId="4" fillId="0" borderId="0" xfId="0" applyNumberFormat="1" applyFont="1" applyFill="1" applyBorder="1" applyAlignment="1">
      <alignment horizontal="center" vertical="center" wrapText="1"/>
    </xf>
    <xf numFmtId="3" fontId="4" fillId="0" borderId="0" xfId="0" quotePrefix="1"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164" fontId="3" fillId="0" borderId="6" xfId="0" applyNumberFormat="1" applyFont="1" applyFill="1" applyBorder="1" applyAlignment="1">
      <alignment horizontal="right" vertical="center" wrapText="1"/>
    </xf>
    <xf numFmtId="164" fontId="4" fillId="0" borderId="6"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3" fontId="4" fillId="0" borderId="8" xfId="0" applyNumberFormat="1" applyFont="1" applyFill="1" applyBorder="1" applyAlignment="1">
      <alignment horizontal="righ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6"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I39"/>
  <sheetViews>
    <sheetView tabSelected="1" workbookViewId="0">
      <selection activeCell="M34" sqref="M34"/>
    </sheetView>
  </sheetViews>
  <sheetFormatPr defaultRowHeight="15.75"/>
  <cols>
    <col min="1" max="1" width="6" style="4" customWidth="1"/>
    <col min="2" max="2" width="43.28515625" style="4" customWidth="1"/>
    <col min="3" max="4" width="13.140625" style="4" customWidth="1"/>
    <col min="5" max="5" width="11.28515625" style="4" customWidth="1"/>
    <col min="6" max="6" width="11.42578125" style="4" customWidth="1"/>
    <col min="7" max="7" width="11.42578125" style="21" hidden="1" customWidth="1"/>
    <col min="8" max="8" width="16.28515625" style="5" hidden="1" customWidth="1"/>
    <col min="9" max="16384" width="9.140625" style="4"/>
  </cols>
  <sheetData>
    <row r="1" spans="1:9" ht="27.75" customHeight="1">
      <c r="A1" s="44" t="s">
        <v>45</v>
      </c>
      <c r="B1" s="45"/>
      <c r="C1" s="45"/>
      <c r="D1" s="47" t="s">
        <v>27</v>
      </c>
      <c r="E1" s="49"/>
      <c r="F1" s="49"/>
      <c r="G1" s="23"/>
    </row>
    <row r="2" spans="1:9" ht="21.75" customHeight="1">
      <c r="A2" s="48" t="s">
        <v>50</v>
      </c>
      <c r="B2" s="48"/>
      <c r="C2" s="48"/>
      <c r="D2" s="48"/>
      <c r="E2" s="48"/>
      <c r="F2" s="48"/>
      <c r="G2" s="24"/>
    </row>
    <row r="3" spans="1:9" ht="18" customHeight="1">
      <c r="A3" s="46" t="s">
        <v>0</v>
      </c>
      <c r="B3" s="46"/>
      <c r="C3" s="46"/>
      <c r="D3" s="46"/>
      <c r="E3" s="46"/>
      <c r="F3" s="46"/>
      <c r="G3" s="23"/>
    </row>
    <row r="4" spans="1:9" ht="45" customHeight="1">
      <c r="A4" s="50" t="s">
        <v>1</v>
      </c>
      <c r="B4" s="50" t="s">
        <v>2</v>
      </c>
      <c r="C4" s="50" t="s">
        <v>47</v>
      </c>
      <c r="D4" s="50" t="s">
        <v>49</v>
      </c>
      <c r="E4" s="52" t="s">
        <v>24</v>
      </c>
      <c r="F4" s="53"/>
      <c r="G4" s="25"/>
      <c r="H4" s="48" t="s">
        <v>51</v>
      </c>
    </row>
    <row r="5" spans="1:9" ht="19.5" customHeight="1">
      <c r="A5" s="50"/>
      <c r="B5" s="50"/>
      <c r="C5" s="50"/>
      <c r="D5" s="50"/>
      <c r="E5" s="50" t="s">
        <v>17</v>
      </c>
      <c r="F5" s="51" t="s">
        <v>25</v>
      </c>
      <c r="G5" s="36"/>
      <c r="H5" s="48"/>
    </row>
    <row r="6" spans="1:9" ht="33" customHeight="1">
      <c r="A6" s="50"/>
      <c r="B6" s="50"/>
      <c r="C6" s="50"/>
      <c r="D6" s="50"/>
      <c r="E6" s="50"/>
      <c r="F6" s="51" t="s">
        <v>28</v>
      </c>
      <c r="G6" s="36"/>
      <c r="H6" s="48"/>
    </row>
    <row r="7" spans="1:9" ht="18.75" customHeight="1">
      <c r="A7" s="6" t="s">
        <v>3</v>
      </c>
      <c r="B7" s="6" t="s">
        <v>4</v>
      </c>
      <c r="C7" s="6">
        <v>1</v>
      </c>
      <c r="D7" s="6">
        <v>2</v>
      </c>
      <c r="E7" s="6" t="s">
        <v>26</v>
      </c>
      <c r="F7" s="7">
        <v>4</v>
      </c>
      <c r="G7" s="33">
        <f>C8-C36</f>
        <v>12941237.300000001</v>
      </c>
    </row>
    <row r="8" spans="1:9" s="20" customFormat="1" ht="26.25" customHeight="1">
      <c r="A8" s="40"/>
      <c r="B8" s="15" t="s">
        <v>9</v>
      </c>
      <c r="C8" s="16">
        <f>C9+C31+C36+C37+0.3</f>
        <v>14514551.300000001</v>
      </c>
      <c r="D8" s="16">
        <f>D9+D31+D36+D37</f>
        <v>6420253</v>
      </c>
      <c r="E8" s="37">
        <f t="shared" ref="E8:E10" si="0">D8/C8*100</f>
        <v>44.233217185294592</v>
      </c>
      <c r="F8" s="38">
        <f>D8/H8*100</f>
        <v>95.097826181947568</v>
      </c>
      <c r="G8" s="29">
        <f>5750168-2409042-60000</f>
        <v>3281126</v>
      </c>
      <c r="H8" s="12">
        <v>6751209</v>
      </c>
      <c r="I8" s="32"/>
    </row>
    <row r="9" spans="1:9" s="20" customFormat="1" ht="25.5" customHeight="1">
      <c r="A9" s="10" t="s">
        <v>3</v>
      </c>
      <c r="B9" s="11" t="s">
        <v>29</v>
      </c>
      <c r="C9" s="8">
        <f>C10+C14+C27+C28+C29+C30</f>
        <v>10364283</v>
      </c>
      <c r="D9" s="8">
        <f>D10+D14+D27+D28+D29+D30</f>
        <v>4733645</v>
      </c>
      <c r="E9" s="37">
        <f t="shared" si="0"/>
        <v>45.672672195462049</v>
      </c>
      <c r="F9" s="38">
        <f t="shared" ref="F9:F14" si="1">D9/H9*100</f>
        <v>104.14072944897855</v>
      </c>
      <c r="G9" s="30">
        <f>G8-D8</f>
        <v>-3139127</v>
      </c>
      <c r="H9" s="12">
        <v>4545431</v>
      </c>
    </row>
    <row r="10" spans="1:9" s="20" customFormat="1" ht="27" customHeight="1">
      <c r="A10" s="10" t="s">
        <v>5</v>
      </c>
      <c r="B10" s="11" t="s">
        <v>10</v>
      </c>
      <c r="C10" s="8">
        <f>SUM(C11:C13)</f>
        <v>1525396</v>
      </c>
      <c r="D10" s="8">
        <f>SUM(D11:D13)</f>
        <v>536251</v>
      </c>
      <c r="E10" s="37">
        <f t="shared" si="0"/>
        <v>35.154871259659785</v>
      </c>
      <c r="F10" s="38">
        <f>D10/H10*100</f>
        <v>102.38076600716713</v>
      </c>
      <c r="G10" s="26"/>
      <c r="H10" s="12">
        <v>523781</v>
      </c>
    </row>
    <row r="11" spans="1:9" ht="26.25" customHeight="1">
      <c r="A11" s="1">
        <v>1</v>
      </c>
      <c r="B11" s="2" t="s">
        <v>18</v>
      </c>
      <c r="C11" s="9">
        <v>1525396</v>
      </c>
      <c r="D11" s="9">
        <f>536251</f>
        <v>536251</v>
      </c>
      <c r="E11" s="35">
        <f>D11/C11*100</f>
        <v>35.154871259659785</v>
      </c>
      <c r="F11" s="39">
        <f t="shared" si="1"/>
        <v>102.38076600716713</v>
      </c>
      <c r="G11" s="3">
        <f>C8-14184307</f>
        <v>330244.30000000075</v>
      </c>
      <c r="H11" s="3">
        <v>523781</v>
      </c>
    </row>
    <row r="12" spans="1:9" ht="81.75" customHeight="1">
      <c r="A12" s="1">
        <v>2</v>
      </c>
      <c r="B12" s="2" t="s">
        <v>21</v>
      </c>
      <c r="C12" s="9">
        <v>0</v>
      </c>
      <c r="D12" s="9"/>
      <c r="E12" s="35"/>
      <c r="F12" s="39"/>
      <c r="G12" s="3"/>
      <c r="H12" s="3"/>
    </row>
    <row r="13" spans="1:9" ht="27.75" customHeight="1">
      <c r="A13" s="1">
        <v>3</v>
      </c>
      <c r="B13" s="2" t="s">
        <v>22</v>
      </c>
      <c r="C13" s="9"/>
      <c r="D13" s="9"/>
      <c r="E13" s="35"/>
      <c r="F13" s="39"/>
      <c r="G13" s="3"/>
      <c r="H13" s="3"/>
    </row>
    <row r="14" spans="1:9" s="20" customFormat="1" ht="27.75" customHeight="1">
      <c r="A14" s="10" t="s">
        <v>6</v>
      </c>
      <c r="B14" s="11" t="s">
        <v>11</v>
      </c>
      <c r="C14" s="8">
        <f>SUM(C15:C26)</f>
        <v>8500507</v>
      </c>
      <c r="D14" s="8">
        <f>SUM(D15:D26)</f>
        <v>4069116</v>
      </c>
      <c r="E14" s="37">
        <f t="shared" ref="E14:E37" si="2">D14/C14*100</f>
        <v>47.869097690290708</v>
      </c>
      <c r="F14" s="38">
        <f t="shared" si="1"/>
        <v>104.09741746504815</v>
      </c>
      <c r="G14" s="30"/>
      <c r="H14" s="12">
        <v>3908950</v>
      </c>
    </row>
    <row r="15" spans="1:9" ht="22.5" customHeight="1">
      <c r="A15" s="1"/>
      <c r="B15" s="2" t="s">
        <v>23</v>
      </c>
      <c r="C15" s="9"/>
      <c r="D15" s="9"/>
      <c r="E15" s="35"/>
      <c r="F15" s="39"/>
      <c r="G15" s="3"/>
      <c r="H15" s="3"/>
    </row>
    <row r="16" spans="1:9" ht="25.5" customHeight="1">
      <c r="A16" s="1">
        <v>1</v>
      </c>
      <c r="B16" s="2" t="s">
        <v>19</v>
      </c>
      <c r="C16" s="9">
        <v>3973445</v>
      </c>
      <c r="D16" s="9">
        <v>1978775</v>
      </c>
      <c r="E16" s="35">
        <f t="shared" si="2"/>
        <v>49.799984648082457</v>
      </c>
      <c r="F16" s="39">
        <f t="shared" ref="F16:F36" si="3">D16/H16*100</f>
        <v>109.62614839384139</v>
      </c>
      <c r="G16" s="3"/>
      <c r="H16" s="3">
        <v>1805021</v>
      </c>
    </row>
    <row r="17" spans="1:8" ht="25.5" customHeight="1">
      <c r="A17" s="1">
        <v>2</v>
      </c>
      <c r="B17" s="2" t="s">
        <v>20</v>
      </c>
      <c r="C17" s="9">
        <v>22207</v>
      </c>
      <c r="D17" s="9">
        <v>14250</v>
      </c>
      <c r="E17" s="35">
        <f t="shared" si="2"/>
        <v>64.168955734678264</v>
      </c>
      <c r="F17" s="39">
        <f t="shared" si="3"/>
        <v>113.23903369357915</v>
      </c>
      <c r="G17" s="3"/>
      <c r="H17" s="3">
        <v>12584</v>
      </c>
    </row>
    <row r="18" spans="1:8" ht="27" customHeight="1">
      <c r="A18" s="1">
        <v>3</v>
      </c>
      <c r="B18" s="2" t="s">
        <v>30</v>
      </c>
      <c r="C18" s="9">
        <v>928942</v>
      </c>
      <c r="D18" s="9">
        <v>475618</v>
      </c>
      <c r="E18" s="35">
        <f t="shared" si="2"/>
        <v>51.199967274598414</v>
      </c>
      <c r="F18" s="39">
        <f t="shared" si="3"/>
        <v>91.323624005145874</v>
      </c>
      <c r="G18" s="3">
        <f>C18/12*3</f>
        <v>232235.5</v>
      </c>
      <c r="H18" s="3">
        <v>520805</v>
      </c>
    </row>
    <row r="19" spans="1:8" ht="25.5" customHeight="1">
      <c r="A19" s="1">
        <v>4</v>
      </c>
      <c r="B19" s="2" t="s">
        <v>37</v>
      </c>
      <c r="C19" s="9">
        <v>124152</v>
      </c>
      <c r="D19" s="9">
        <v>44819</v>
      </c>
      <c r="E19" s="35">
        <f t="shared" si="2"/>
        <v>36.100103099426512</v>
      </c>
      <c r="F19" s="39">
        <f t="shared" si="3"/>
        <v>78.6878050493346</v>
      </c>
      <c r="G19" s="31">
        <f>G18/C18</f>
        <v>0.25</v>
      </c>
      <c r="H19" s="3">
        <v>56958</v>
      </c>
    </row>
    <row r="20" spans="1:8" ht="26.25" customHeight="1">
      <c r="A20" s="1">
        <v>5</v>
      </c>
      <c r="B20" s="2" t="s">
        <v>31</v>
      </c>
      <c r="C20" s="9">
        <v>80926</v>
      </c>
      <c r="D20" s="9">
        <v>21680</v>
      </c>
      <c r="E20" s="35">
        <f t="shared" si="2"/>
        <v>26.78990682846057</v>
      </c>
      <c r="F20" s="39">
        <f t="shared" si="3"/>
        <v>76.637562303368796</v>
      </c>
      <c r="G20" s="3"/>
      <c r="H20" s="3">
        <v>28289</v>
      </c>
    </row>
    <row r="21" spans="1:8" ht="24" customHeight="1">
      <c r="A21" s="1">
        <v>6</v>
      </c>
      <c r="B21" s="2" t="s">
        <v>38</v>
      </c>
      <c r="C21" s="9">
        <v>235819</v>
      </c>
      <c r="D21" s="9">
        <v>123805</v>
      </c>
      <c r="E21" s="35">
        <f t="shared" si="2"/>
        <v>52.500010601351036</v>
      </c>
      <c r="F21" s="39">
        <f t="shared" si="3"/>
        <v>125.05808198145417</v>
      </c>
      <c r="G21" s="34" t="s">
        <v>48</v>
      </c>
      <c r="H21" s="3">
        <v>98998</v>
      </c>
    </row>
    <row r="22" spans="1:8" ht="26.25" customHeight="1">
      <c r="A22" s="1">
        <v>7</v>
      </c>
      <c r="B22" s="2" t="s">
        <v>32</v>
      </c>
      <c r="C22" s="9">
        <v>131010</v>
      </c>
      <c r="D22" s="9">
        <v>32590</v>
      </c>
      <c r="E22" s="35">
        <f t="shared" si="2"/>
        <v>24.875963666895657</v>
      </c>
      <c r="F22" s="39">
        <f t="shared" si="3"/>
        <v>66.466797193669436</v>
      </c>
      <c r="G22" s="3"/>
      <c r="H22" s="3">
        <v>49032</v>
      </c>
    </row>
    <row r="23" spans="1:8" ht="19.5" customHeight="1">
      <c r="A23" s="1">
        <v>8</v>
      </c>
      <c r="B23" s="2" t="s">
        <v>33</v>
      </c>
      <c r="C23" s="9">
        <v>948212</v>
      </c>
      <c r="D23" s="9">
        <v>341356</v>
      </c>
      <c r="E23" s="35">
        <f t="shared" si="2"/>
        <v>35.999966252272699</v>
      </c>
      <c r="F23" s="39">
        <f t="shared" si="3"/>
        <v>99.995020109967697</v>
      </c>
      <c r="G23" s="3">
        <v>20</v>
      </c>
      <c r="H23" s="3">
        <v>341373</v>
      </c>
    </row>
    <row r="24" spans="1:8" ht="32.25" customHeight="1">
      <c r="A24" s="1">
        <v>9</v>
      </c>
      <c r="B24" s="2" t="s">
        <v>34</v>
      </c>
      <c r="C24" s="9">
        <v>1797682</v>
      </c>
      <c r="D24" s="9">
        <v>909627</v>
      </c>
      <c r="E24" s="35">
        <f t="shared" si="2"/>
        <v>50.599994882298425</v>
      </c>
      <c r="F24" s="39">
        <f t="shared" si="3"/>
        <v>100.78120845225223</v>
      </c>
      <c r="G24" s="3">
        <v>24</v>
      </c>
      <c r="H24" s="3">
        <v>902576</v>
      </c>
    </row>
    <row r="25" spans="1:8" ht="20.25" customHeight="1">
      <c r="A25" s="1">
        <v>10</v>
      </c>
      <c r="B25" s="2" t="s">
        <v>35</v>
      </c>
      <c r="C25" s="9">
        <v>207915.5</v>
      </c>
      <c r="D25" s="9">
        <v>108324</v>
      </c>
      <c r="E25" s="35">
        <f t="shared" si="2"/>
        <v>52.100011783633263</v>
      </c>
      <c r="F25" s="39">
        <f t="shared" si="3"/>
        <v>185.16923076923078</v>
      </c>
      <c r="G25" s="3"/>
      <c r="H25" s="3">
        <v>58500</v>
      </c>
    </row>
    <row r="26" spans="1:8" ht="20.25" customHeight="1">
      <c r="A26" s="1">
        <v>11</v>
      </c>
      <c r="B26" s="2" t="s">
        <v>39</v>
      </c>
      <c r="C26" s="9">
        <v>50196.5</v>
      </c>
      <c r="D26" s="9">
        <v>18272</v>
      </c>
      <c r="E26" s="35">
        <f t="shared" si="2"/>
        <v>36.400944288944444</v>
      </c>
      <c r="F26" s="39">
        <f t="shared" si="3"/>
        <v>55.346216756527532</v>
      </c>
      <c r="G26" s="3"/>
      <c r="H26" s="3">
        <v>33014</v>
      </c>
    </row>
    <row r="27" spans="1:8" s="20" customFormat="1" ht="38.25" customHeight="1">
      <c r="A27" s="10" t="s">
        <v>6</v>
      </c>
      <c r="B27" s="11" t="s">
        <v>12</v>
      </c>
      <c r="C27" s="8">
        <v>2900</v>
      </c>
      <c r="D27" s="8">
        <v>572</v>
      </c>
      <c r="E27" s="37">
        <f t="shared" si="2"/>
        <v>19.724137931034484</v>
      </c>
      <c r="F27" s="38"/>
      <c r="G27" s="12"/>
      <c r="H27" s="12">
        <v>174</v>
      </c>
    </row>
    <row r="28" spans="1:8" s="20" customFormat="1" ht="26.25" customHeight="1">
      <c r="A28" s="10" t="s">
        <v>7</v>
      </c>
      <c r="B28" s="11" t="s">
        <v>13</v>
      </c>
      <c r="C28" s="8">
        <v>1200</v>
      </c>
      <c r="D28" s="8">
        <v>26825</v>
      </c>
      <c r="E28" s="37">
        <f t="shared" si="2"/>
        <v>2235.416666666667</v>
      </c>
      <c r="F28" s="38">
        <f t="shared" si="3"/>
        <v>2235.416666666667</v>
      </c>
      <c r="G28" s="12"/>
      <c r="H28" s="12">
        <v>1200</v>
      </c>
    </row>
    <row r="29" spans="1:8" s="20" customFormat="1" ht="24.75" customHeight="1">
      <c r="A29" s="10" t="s">
        <v>8</v>
      </c>
      <c r="B29" s="11" t="s">
        <v>14</v>
      </c>
      <c r="C29" s="8">
        <v>206141</v>
      </c>
      <c r="D29" s="8">
        <v>80641</v>
      </c>
      <c r="E29" s="37">
        <f t="shared" si="2"/>
        <v>39.11934064548052</v>
      </c>
      <c r="F29" s="38">
        <f t="shared" si="3"/>
        <v>80.427866154690079</v>
      </c>
      <c r="G29" s="12"/>
      <c r="H29" s="12">
        <v>100265</v>
      </c>
    </row>
    <row r="30" spans="1:8" s="20" customFormat="1" ht="24.75" customHeight="1">
      <c r="A30" s="10" t="s">
        <v>41</v>
      </c>
      <c r="B30" s="11" t="s">
        <v>42</v>
      </c>
      <c r="C30" s="8">
        <v>128139</v>
      </c>
      <c r="D30" s="8">
        <v>20240</v>
      </c>
      <c r="E30" s="37">
        <f t="shared" si="2"/>
        <v>15.795347240106446</v>
      </c>
      <c r="F30" s="38"/>
      <c r="G30" s="12"/>
      <c r="H30" s="12">
        <v>11061</v>
      </c>
    </row>
    <row r="31" spans="1:8" s="20" customFormat="1" ht="36.75" customHeight="1">
      <c r="A31" s="10" t="s">
        <v>4</v>
      </c>
      <c r="B31" s="11" t="s">
        <v>36</v>
      </c>
      <c r="C31" s="8">
        <f>SUM(C32:C35)</f>
        <v>2550354</v>
      </c>
      <c r="D31" s="8">
        <f>SUM(D32:D35)</f>
        <v>900486</v>
      </c>
      <c r="E31" s="37">
        <f t="shared" si="2"/>
        <v>35.308274851255945</v>
      </c>
      <c r="F31" s="38">
        <f t="shared" si="3"/>
        <v>60.792467962782681</v>
      </c>
      <c r="G31" s="12"/>
      <c r="H31" s="12">
        <v>1481246</v>
      </c>
    </row>
    <row r="32" spans="1:8" ht="26.25" customHeight="1">
      <c r="A32" s="1">
        <v>1</v>
      </c>
      <c r="B32" s="2" t="s">
        <v>40</v>
      </c>
      <c r="C32" s="9">
        <v>0</v>
      </c>
      <c r="D32" s="9"/>
      <c r="E32" s="35"/>
      <c r="F32" s="39">
        <f t="shared" si="3"/>
        <v>0</v>
      </c>
      <c r="G32" s="3"/>
      <c r="H32" s="3">
        <v>453837</v>
      </c>
    </row>
    <row r="33" spans="1:8" ht="37.5" customHeight="1">
      <c r="A33" s="1">
        <v>2</v>
      </c>
      <c r="B33" s="2" t="s">
        <v>52</v>
      </c>
      <c r="C33" s="9">
        <v>1123354</v>
      </c>
      <c r="D33" s="9">
        <f>534138</f>
        <v>534138</v>
      </c>
      <c r="E33" s="35">
        <f t="shared" si="2"/>
        <v>47.548502075036012</v>
      </c>
      <c r="F33" s="39">
        <f t="shared" si="3"/>
        <v>158.48475497584772</v>
      </c>
      <c r="G33" s="3"/>
      <c r="H33" s="3">
        <v>337028</v>
      </c>
    </row>
    <row r="34" spans="1:8" ht="36" customHeight="1">
      <c r="A34" s="1">
        <v>3</v>
      </c>
      <c r="B34" s="2" t="s">
        <v>53</v>
      </c>
      <c r="C34" s="9">
        <v>484289</v>
      </c>
      <c r="D34" s="9">
        <f>279848</f>
        <v>279848</v>
      </c>
      <c r="E34" s="35">
        <f>D34/C34*100</f>
        <v>57.785330659998465</v>
      </c>
      <c r="F34" s="39">
        <f t="shared" si="3"/>
        <v>43.75229628888448</v>
      </c>
      <c r="G34" s="3"/>
      <c r="H34" s="3">
        <v>639619</v>
      </c>
    </row>
    <row r="35" spans="1:8" ht="26.25" customHeight="1">
      <c r="A35" s="41">
        <v>4</v>
      </c>
      <c r="B35" s="42" t="s">
        <v>46</v>
      </c>
      <c r="C35" s="43">
        <f>931911+10800</f>
        <v>942711</v>
      </c>
      <c r="D35" s="43">
        <v>86500</v>
      </c>
      <c r="E35" s="35">
        <f>D35/C35*100</f>
        <v>9.1756646522635243</v>
      </c>
      <c r="F35" s="39">
        <f>D35/H35*100</f>
        <v>170.40305740514557</v>
      </c>
      <c r="G35" s="3"/>
      <c r="H35" s="3">
        <v>50762</v>
      </c>
    </row>
    <row r="36" spans="1:8" ht="36" customHeight="1">
      <c r="A36" s="17" t="s">
        <v>15</v>
      </c>
      <c r="B36" s="18" t="s">
        <v>43</v>
      </c>
      <c r="C36" s="19">
        <v>1573314</v>
      </c>
      <c r="D36" s="19">
        <v>782122</v>
      </c>
      <c r="E36" s="35">
        <f t="shared" si="2"/>
        <v>49.711754932581798</v>
      </c>
      <c r="F36" s="39">
        <f t="shared" si="3"/>
        <v>108.21743052749844</v>
      </c>
      <c r="G36" s="12"/>
      <c r="H36" s="12">
        <v>722732</v>
      </c>
    </row>
    <row r="37" spans="1:8" ht="36" customHeight="1">
      <c r="A37" s="17" t="s">
        <v>16</v>
      </c>
      <c r="B37" s="18" t="s">
        <v>44</v>
      </c>
      <c r="C37" s="19">
        <v>26600</v>
      </c>
      <c r="D37" s="19">
        <v>4000</v>
      </c>
      <c r="E37" s="35">
        <f t="shared" si="2"/>
        <v>15.037593984962406</v>
      </c>
      <c r="F37" s="39"/>
      <c r="G37" s="12"/>
      <c r="H37" s="12">
        <v>1800</v>
      </c>
    </row>
    <row r="38" spans="1:8" ht="6.75" customHeight="1">
      <c r="A38" s="27"/>
      <c r="B38" s="28"/>
      <c r="C38" s="13"/>
      <c r="D38" s="13"/>
      <c r="E38" s="13"/>
      <c r="F38" s="14"/>
      <c r="G38" s="3"/>
      <c r="H38" s="3"/>
    </row>
    <row r="39" spans="1:8">
      <c r="A39" s="22"/>
    </row>
  </sheetData>
  <mergeCells count="12">
    <mergeCell ref="H4:H6"/>
    <mergeCell ref="A1:C1"/>
    <mergeCell ref="D1:F1"/>
    <mergeCell ref="A2:F2"/>
    <mergeCell ref="A3:F3"/>
    <mergeCell ref="A4:A6"/>
    <mergeCell ref="B4:B6"/>
    <mergeCell ref="C4:C6"/>
    <mergeCell ref="D4:D6"/>
    <mergeCell ref="E5:E6"/>
    <mergeCell ref="E4:F4"/>
    <mergeCell ref="F5:F6"/>
  </mergeCells>
  <pageMargins left="0.25" right="0.23622047244094499" top="0.54" bottom="0.63" header="0.56000000000000005" footer="0.33"/>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vt:lpstr>
      <vt:lpstr>'61'!Print_Titles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2021-09-30T09:53:23Z</cp:lastPrinted>
  <dcterms:created xsi:type="dcterms:W3CDTF">2017-05-22T01:00:08Z</dcterms:created>
  <dcterms:modified xsi:type="dcterms:W3CDTF">2021-09-30T09:53:24Z</dcterms:modified>
</cp:coreProperties>
</file>