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 DU LIEU O DIA MANG S - 21.12.2022\2.CONG KHAI NGAN SACH - o S - FROM 10.2021\1.CONG KHAI NGAN SACH\2023A - Cong khai DT trinh HDND 2023\"/>
    </mc:Choice>
  </mc:AlternateContent>
  <bookViews>
    <workbookView xWindow="0" yWindow="0" windowWidth="28800" windowHeight="11730"/>
  </bookViews>
  <sheets>
    <sheet name="45 ODA" sheetId="3" r:id="rId1"/>
    <sheet name="CT MTQG" sheetId="4" state="hidden" r:id="rId2"/>
  </sheets>
  <externalReferences>
    <externalReference r:id="rId3"/>
    <externalReference r:id="rId4"/>
    <externalReference r:id="rId5"/>
  </externalReferences>
  <definedNames>
    <definedName name="______Goi8" hidden="1">{"'Sheet1'!$L$16"}</definedName>
    <definedName name="______ht10" hidden="1">{"'Sheet1'!$L$16"}</definedName>
    <definedName name="_____Goi8" hidden="1">{"'Sheet1'!$L$16"}</definedName>
    <definedName name="_____ht10" hidden="1">{"'Sheet1'!$L$16"}</definedName>
    <definedName name="____Goi8" hidden="1">{"'Sheet1'!$L$16"}</definedName>
    <definedName name="____ht10" hidden="1">{"'Sheet1'!$L$16"}</definedName>
    <definedName name="___b4" hidden="1">{"'Sheet1'!$L$16"}</definedName>
    <definedName name="___Goi8" hidden="1">{"'Sheet1'!$L$16"}</definedName>
    <definedName name="___ht10" hidden="1">{"'Sheet1'!$L$16"}</definedName>
    <definedName name="___PL3" hidden="1">#REF!</definedName>
    <definedName name="__123Graph_DMACOA" hidden="1">'[1]16 MaCost'!#REF!</definedName>
    <definedName name="__123Graph_DMAKOGR" hidden="1">'[1]16 MaCost'!#REF!</definedName>
    <definedName name="__Goi8" hidden="1">{"'Sheet1'!$L$16"}</definedName>
    <definedName name="__ht10" hidden="1">{"'Sheet1'!$L$16"}</definedName>
    <definedName name="_a1" localSheetId="0" hidden="1">{"'Sheet1'!$L$16"}</definedName>
    <definedName name="_a1" hidden="1">{"'Sheet1'!$L$16"}</definedName>
    <definedName name="_a2" localSheetId="0" hidden="1">{"'Sheet1'!$L$16"}</definedName>
    <definedName name="_a2" hidden="1">{"'Sheet1'!$L$16"}</definedName>
    <definedName name="_b4" localSheetId="0" hidden="1">{"'Sheet1'!$L$16"}</definedName>
    <definedName name="_b4" hidden="1">{"'Sheet1'!$L$16"}</definedName>
    <definedName name="_ban2" hidden="1">{"'Sheet1'!$L$16"}</definedName>
    <definedName name="_CD2" localSheetId="0" hidden="1">{"'Sheet1'!$L$16"}</definedName>
    <definedName name="_CD2" hidden="1">{"'Sheet1'!$L$16"}</definedName>
    <definedName name="_Fill" localSheetId="1" hidden="1">#REF!</definedName>
    <definedName name="_Fill" hidden="1">#REF!</definedName>
    <definedName name="_xlnm._FilterDatabase" localSheetId="0" hidden="1">#REF!</definedName>
    <definedName name="_xlnm._FilterDatabase" hidden="1">#REF!</definedName>
    <definedName name="_Goi8" localSheetId="0" hidden="1">{"'Sheet1'!$L$16"}</definedName>
    <definedName name="_Goi8" localSheetId="1" hidden="1">{"'Sheet1'!$L$16"}</definedName>
    <definedName name="_Goi8" hidden="1">{"'Sheet1'!$L$16"}</definedName>
    <definedName name="_h1" localSheetId="0" hidden="1">{"'Sheet1'!$L$16"}</definedName>
    <definedName name="_h1" hidden="1">{"'Sheet1'!$L$16"}</definedName>
    <definedName name="_ht10" hidden="1">{"'Sheet1'!$L$16"}</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K146" localSheetId="0" hidden="1">{"'Sheet1'!$L$16"}</definedName>
    <definedName name="_K146" hidden="1">{"'Sheet1'!$L$16"}</definedName>
    <definedName name="_k27" localSheetId="0" hidden="1">{"'Sheet1'!$L$16"}</definedName>
    <definedName name="_k27" hidden="1">{"'Sheet1'!$L$16"}</definedName>
    <definedName name="_Key1" localSheetId="1" hidden="1">#REF!</definedName>
    <definedName name="_Key1" hidden="1">#REF!</definedName>
    <definedName name="_Key2" localSheetId="1" hidden="1">#REF!</definedName>
    <definedName name="_Key2" hidden="1">#REF!</definedName>
    <definedName name="_km03" localSheetId="0" hidden="1">{"'Sheet1'!$L$16"}</definedName>
    <definedName name="_km03" hidden="1">{"'Sheet1'!$L$16"}</definedName>
    <definedName name="_M36" hidden="1">{"'Sheet1'!$L$16"}</definedName>
    <definedName name="_MTL12" localSheetId="0" hidden="1">{"'Sheet1'!$L$16"}</definedName>
    <definedName name="_MTL12" hidden="1">{"'Sheet1'!$L$16"}</definedName>
    <definedName name="_Order1" hidden="1">255</definedName>
    <definedName name="_Order2" hidden="1">255</definedName>
    <definedName name="_PA3" hidden="1">{"'Sheet1'!$L$16"}</definedName>
    <definedName name="_Parse_Out" localSheetId="1" hidden="1">[2]Quantity!#REF!</definedName>
    <definedName name="_Parse_Out" hidden="1">[2]Quantity!#REF!</definedName>
    <definedName name="_PL3" hidden="1">#REF!</definedName>
    <definedName name="_Sort" localSheetId="1" hidden="1">#REF!</definedName>
    <definedName name="_Sort" hidden="1">#REF!</definedName>
    <definedName name="_Table1_Out" hidden="1">'[1]16 MaCost'!#REF!</definedName>
    <definedName name="_TC07" localSheetId="0" hidden="1">{"'Sheet1'!$L$16"}</definedName>
    <definedName name="_TC07" hidden="1">{"'Sheet1'!$L$16"}</definedName>
    <definedName name="_TH2" localSheetId="0" hidden="1">{"'Sheet1'!$L$16"}</definedName>
    <definedName name="_TH2" hidden="1">{"'Sheet1'!$L$16"}</definedName>
    <definedName name="_Tru21" hidden="1">{"'Sheet1'!$L$16"}</definedName>
    <definedName name="anscount" hidden="1">1</definedName>
    <definedName name="ATGT" hidden="1">{"'Sheet1'!$L$16"}</definedName>
    <definedName name="Bgiang" localSheetId="0" hidden="1">{"'Sheet1'!$L$16"}</definedName>
    <definedName name="Bgiang" hidden="1">{"'Sheet1'!$L$16"}</definedName>
    <definedName name="BKTT" hidden="1">{"'Sheet1'!$L$16"}</definedName>
    <definedName name="chitietbgiang2" hidden="1">{"'Sheet1'!$L$16"}</definedName>
    <definedName name="CoCauN" hidden="1">{"'Sheet1'!$L$16"}</definedName>
    <definedName name="Code" hidden="1">#REF!</definedName>
    <definedName name="CP" hidden="1">#REF!</definedName>
    <definedName name="CTCT1" hidden="1">{"'Sheet1'!$L$16"}</definedName>
    <definedName name="data1" hidden="1">#REF!</definedName>
    <definedName name="data3" hidden="1">#REF!</definedName>
    <definedName name="dđ" localSheetId="0" hidden="1">{"'Sheet1'!$L$16"}</definedName>
    <definedName name="dđ" localSheetId="1" hidden="1">{"'Sheet1'!$L$16"}</definedName>
    <definedName name="dđ" hidden="1">{"'Sheet1'!$L$16"}</definedName>
    <definedName name="dfgfug" hidden="1">{"'Sheet1'!$L$16"}</definedName>
    <definedName name="Discount" hidden="1">#REF!</definedName>
    <definedName name="display_area_2" hidden="1">#REF!</definedName>
    <definedName name="ds" hidden="1">{#N/A,#N/A,FALSE,"Chi tiÆt"}</definedName>
    <definedName name="DWPRICE" localSheetId="1" hidden="1">[3]Quantity!#REF!</definedName>
    <definedName name="DWPRICE" hidden="1">[3]Quantity!#REF!</definedName>
    <definedName name="FCode" hidden="1">#REF!</definedName>
    <definedName name="fdhhfj" hidden="1">{"'Sheet1'!$L$16"}</definedName>
    <definedName name="gggggggggggg" localSheetId="0" hidden="1">{"'Sheet1'!$L$16"}</definedName>
    <definedName name="gggggggggggg" hidden="1">{"'Sheet1'!$L$16"}</definedName>
    <definedName name="h" localSheetId="0" hidden="1">{"'Sheet1'!$L$16"}</definedName>
    <definedName name="h" localSheetId="1" hidden="1">{"'Sheet1'!$L$16"}</definedName>
    <definedName name="h" hidden="1">{"'Sheet1'!$L$16"}</definedName>
    <definedName name="HiddenRows" hidden="1">#REF!</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i" localSheetId="0" hidden="1">{"'Sheet1'!$L$16"}</definedName>
    <definedName name="hui" hidden="1">{"'Sheet1'!$L$16"}</definedName>
    <definedName name="HUU" hidden="1">{"'Sheet1'!$L$16"}</definedName>
    <definedName name="huy" localSheetId="0" hidden="1">{"'Sheet1'!$L$16"}</definedName>
    <definedName name="huy" localSheetId="1" hidden="1">{"'Sheet1'!$L$16"}</definedName>
    <definedName name="huy" hidden="1">{"'Sheet1'!$L$16"}</definedName>
    <definedName name="khongtruotgia" hidden="1">{"'Sheet1'!$L$16"}</definedName>
    <definedName name="ksbn" hidden="1">{"'Sheet1'!$L$16"}</definedName>
    <definedName name="kshn" hidden="1">{"'Sheet1'!$L$16"}</definedName>
    <definedName name="ksls" hidden="1">{"'Sheet1'!$L$16"}</definedName>
    <definedName name="lan" hidden="1">{#N/A,#N/A,TRUE,"BT M200 da 10x20"}</definedName>
    <definedName name="langson" hidden="1">{"'Sheet1'!$L$16"}</definedName>
    <definedName name="lc" localSheetId="0" hidden="1">{"'Sheet1'!$L$16"}</definedName>
    <definedName name="lc" hidden="1">{"'Sheet1'!$L$16"}</definedName>
    <definedName name="mk" hidden="1">{"'Sheet1'!$L$16"}</definedName>
    <definedName name="mo" hidden="1">{"'Sheet1'!$L$16"}</definedName>
    <definedName name="moi" hidden="1">{"'Sheet1'!$L$16"}</definedName>
    <definedName name="oiyfho" hidden="1">{"'Sheet1'!$L$16"}</definedName>
    <definedName name="OrderTable" hidden="1">#REF!</definedName>
    <definedName name="PAIII_" hidden="1">{"'Sheet1'!$L$16"}</definedName>
    <definedName name="PDo" localSheetId="0" hidden="1">{"'Sheet1'!$L$16"}</definedName>
    <definedName name="PDo" hidden="1">{"'Sheet1'!$L$16"}</definedName>
    <definedName name="PMS" hidden="1">{"'Sheet1'!$L$16"}</definedName>
    <definedName name="_xlnm.Print_Area" localSheetId="0">'45 ODA'!$A$1:$AA$385</definedName>
    <definedName name="_xlnm.Print_Titles" localSheetId="0">'45 ODA'!$5:$11</definedName>
    <definedName name="_xlnm.Print_Titles" localSheetId="1">'CT MTQG'!$4:$4</definedName>
    <definedName name="ProdForm" hidden="1">#REF!</definedName>
    <definedName name="Product" hidden="1">#REF!</definedName>
    <definedName name="PTien72" localSheetId="0" hidden="1">{"'Sheet1'!$L$16"}</definedName>
    <definedName name="PTien72" hidden="1">{"'Sheet1'!$L$16"}</definedName>
    <definedName name="RCArea" hidden="1">#REF!</definedName>
    <definedName name="sencount" hidden="1">2</definedName>
    <definedName name="sheet15" hidden="1">{"'Sheet1'!$L$16"}</definedName>
    <definedName name="SpecialPrice" hidden="1">#REF!</definedName>
    <definedName name="T.Thuy" localSheetId="0" hidden="1">{"'Sheet1'!$L$16"}</definedName>
    <definedName name="T.Thuy" hidden="1">{"'Sheet1'!$L$16"}</definedName>
    <definedName name="tbl_ProdInfo" hidden="1">#REF!</definedName>
    <definedName name="tha" localSheetId="0" hidden="1">{"'Sheet1'!$L$16"}</definedName>
    <definedName name="tha" hidden="1">{"'Sheet1'!$L$16"}</definedName>
    <definedName name="TTTH2" localSheetId="0" hidden="1">{"'Sheet1'!$L$16"}</definedName>
    <definedName name="TTTH2" hidden="1">{"'Sheet1'!$L$16"}</definedName>
    <definedName name="tuyennhanh" hidden="1">{"'Sheet1'!$L$16"}</definedName>
    <definedName name="VATM" localSheetId="0" hidden="1">{"'Sheet1'!$L$16"}</definedName>
    <definedName name="VATM" hidden="1">{"'Sheet1'!$L$16"}</definedName>
    <definedName name="vcoto" hidden="1">{"'Sheet1'!$L$16"}</definedName>
    <definedName name="Viet" localSheetId="0" hidden="1">{"'Sheet1'!$L$16"}</definedName>
    <definedName name="Viet" hidden="1">{"'Sheet1'!$L$16"}</definedName>
    <definedName name="VL" localSheetId="0" hidden="1">{"'Sheet1'!$L$16"}</definedName>
    <definedName name="VL" hidden="1">{"'Sheet1'!$L$16"}</definedName>
    <definedName name="wrn.aaa." hidden="1">{#N/A,#N/A,FALSE,"Sheet1";#N/A,#N/A,FALSE,"Sheet1";#N/A,#N/A,FALSE,"Sheet1"}</definedName>
    <definedName name="wrn.chi._.tiÆt." localSheetId="1" hidden="1">{#N/A,#N/A,FALSE,"Chi tiÆt"}</definedName>
    <definedName name="wrn.chi._.tiÆt." hidden="1">{#N/A,#N/A,FALSE,"Chi tiÆt"}</definedName>
    <definedName name="wrn.cong." hidden="1">{#N/A,#N/A,FALSE,"Sheet1"}</definedName>
    <definedName name="wrn.vd." hidden="1">{#N/A,#N/A,TRUE,"BT M200 da 10x20"}</definedName>
    <definedName name="xls" hidden="1">{"'Sheet1'!$L$16"}</definedName>
    <definedName name="xlttbninh" hidden="1">{"'Sheet1'!$L$16"}</definedName>
    <definedName name="Xuan" hidden="1">{"'Sheet1'!$L$16"}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4" l="1"/>
  <c r="C58" i="4" s="1"/>
  <c r="C59" i="4"/>
  <c r="E58" i="4"/>
  <c r="D58" i="4"/>
  <c r="C57" i="4"/>
  <c r="E56" i="4"/>
  <c r="D56" i="4"/>
  <c r="C56" i="4"/>
  <c r="C55" i="4"/>
  <c r="E54" i="4"/>
  <c r="D54" i="4"/>
  <c r="C54" i="4"/>
  <c r="C51" i="4" s="1"/>
  <c r="C53" i="4"/>
  <c r="C52" i="4"/>
  <c r="E51" i="4"/>
  <c r="D51" i="4"/>
  <c r="C50" i="4"/>
  <c r="C49" i="4"/>
  <c r="C48" i="4"/>
  <c r="C47" i="4" s="1"/>
  <c r="E47" i="4"/>
  <c r="D47" i="4"/>
  <c r="C46" i="4"/>
  <c r="C43" i="4" s="1"/>
  <c r="C45" i="4"/>
  <c r="C44" i="4"/>
  <c r="E43" i="4"/>
  <c r="D43" i="4"/>
  <c r="C42" i="4"/>
  <c r="C41" i="4"/>
  <c r="C40" i="4"/>
  <c r="C39" i="4" s="1"/>
  <c r="E39" i="4"/>
  <c r="D39" i="4"/>
  <c r="C38" i="4"/>
  <c r="C37" i="4"/>
  <c r="C36" i="4"/>
  <c r="C35" i="4" s="1"/>
  <c r="E35" i="4"/>
  <c r="D35" i="4"/>
  <c r="C34" i="4"/>
  <c r="C33" i="4"/>
  <c r="C32" i="4"/>
  <c r="C31" i="4" s="1"/>
  <c r="E31" i="4"/>
  <c r="D31" i="4"/>
  <c r="C30" i="4"/>
  <c r="C27" i="4" s="1"/>
  <c r="C29" i="4"/>
  <c r="C28" i="4"/>
  <c r="E27" i="4"/>
  <c r="D27" i="4"/>
  <c r="C26" i="4"/>
  <c r="C25" i="4"/>
  <c r="C24" i="4"/>
  <c r="C23" i="4" s="1"/>
  <c r="E23" i="4"/>
  <c r="D23" i="4"/>
  <c r="C22" i="4"/>
  <c r="C21" i="4"/>
  <c r="C19" i="4" s="1"/>
  <c r="C20" i="4"/>
  <c r="E19" i="4"/>
  <c r="D19" i="4"/>
  <c r="D6" i="4" s="1"/>
  <c r="D5" i="4" s="1"/>
  <c r="C18" i="4"/>
  <c r="C17" i="4"/>
  <c r="C16" i="4"/>
  <c r="C15" i="4" s="1"/>
  <c r="E15" i="4"/>
  <c r="E6" i="4" s="1"/>
  <c r="E5" i="4" s="1"/>
  <c r="D15" i="4"/>
  <c r="C14" i="4"/>
  <c r="C11" i="4" s="1"/>
  <c r="C13" i="4"/>
  <c r="C12" i="4"/>
  <c r="E11" i="4"/>
  <c r="D11" i="4"/>
  <c r="C10" i="4"/>
  <c r="C9" i="4"/>
  <c r="C8" i="4"/>
  <c r="C7" i="4" s="1"/>
  <c r="E7" i="4"/>
  <c r="D7" i="4"/>
  <c r="C6" i="4" l="1"/>
  <c r="C5" i="4" s="1"/>
  <c r="T33" i="3"/>
  <c r="T32" i="3" s="1"/>
  <c r="T31" i="3" s="1"/>
  <c r="Y32" i="3"/>
  <c r="Y31" i="3" s="1"/>
  <c r="X32" i="3"/>
  <c r="X31" i="3" s="1"/>
  <c r="W32" i="3"/>
  <c r="V32" i="3"/>
  <c r="U32" i="3"/>
  <c r="U31" i="3" s="1"/>
  <c r="S32" i="3"/>
  <c r="S31" i="3" s="1"/>
  <c r="R32" i="3"/>
  <c r="R31" i="3" s="1"/>
  <c r="Q32" i="3"/>
  <c r="P32" i="3"/>
  <c r="O32" i="3"/>
  <c r="O31" i="3" s="1"/>
  <c r="N32" i="3"/>
  <c r="N31" i="3" s="1"/>
  <c r="M32" i="3"/>
  <c r="M31" i="3" s="1"/>
  <c r="L32" i="3"/>
  <c r="L31" i="3" s="1"/>
  <c r="K32" i="3"/>
  <c r="K31" i="3" s="1"/>
  <c r="J32" i="3"/>
  <c r="J31" i="3" s="1"/>
  <c r="I32" i="3"/>
  <c r="W31" i="3"/>
  <c r="V31" i="3"/>
  <c r="Q31" i="3"/>
  <c r="P31" i="3"/>
  <c r="I31" i="3"/>
  <c r="T30" i="3"/>
  <c r="T29" i="3" s="1"/>
  <c r="T28" i="3" s="1"/>
  <c r="Y29" i="3"/>
  <c r="X29" i="3"/>
  <c r="X28" i="3" s="1"/>
  <c r="W29" i="3"/>
  <c r="W28" i="3" s="1"/>
  <c r="V29" i="3"/>
  <c r="V28" i="3" s="1"/>
  <c r="U29" i="3"/>
  <c r="U28" i="3" s="1"/>
  <c r="S29" i="3"/>
  <c r="S28" i="3" s="1"/>
  <c r="R29" i="3"/>
  <c r="R28" i="3" s="1"/>
  <c r="Q29" i="3"/>
  <c r="P29" i="3"/>
  <c r="P28" i="3" s="1"/>
  <c r="O29" i="3"/>
  <c r="N29" i="3"/>
  <c r="N28" i="3" s="1"/>
  <c r="M29" i="3"/>
  <c r="M28" i="3" s="1"/>
  <c r="L29" i="3"/>
  <c r="L28" i="3" s="1"/>
  <c r="K29" i="3"/>
  <c r="K28" i="3" s="1"/>
  <c r="J29" i="3"/>
  <c r="J28" i="3" s="1"/>
  <c r="I29" i="3"/>
  <c r="I28" i="3" s="1"/>
  <c r="Y28" i="3"/>
  <c r="Q28" i="3"/>
  <c r="O28" i="3"/>
  <c r="Y27" i="3"/>
  <c r="Y26" i="3" s="1"/>
  <c r="Y25" i="3" s="1"/>
  <c r="X27" i="3"/>
  <c r="W27" i="3" s="1"/>
  <c r="W26" i="3" s="1"/>
  <c r="W25" i="3" s="1"/>
  <c r="T27" i="3"/>
  <c r="T26" i="3" s="1"/>
  <c r="T25" i="3" s="1"/>
  <c r="N27" i="3"/>
  <c r="N26" i="3" s="1"/>
  <c r="N25" i="3" s="1"/>
  <c r="M27" i="3"/>
  <c r="I27" i="3" s="1"/>
  <c r="I26" i="3" s="1"/>
  <c r="I25" i="3" s="1"/>
  <c r="X26" i="3"/>
  <c r="X25" i="3" s="1"/>
  <c r="V26" i="3"/>
  <c r="V25" i="3" s="1"/>
  <c r="U26" i="3"/>
  <c r="U25" i="3" s="1"/>
  <c r="R26" i="3"/>
  <c r="R25" i="3" s="1"/>
  <c r="Q26" i="3"/>
  <c r="Q25" i="3" s="1"/>
  <c r="P26" i="3"/>
  <c r="O26" i="3"/>
  <c r="O25" i="3" s="1"/>
  <c r="M26" i="3"/>
  <c r="M25" i="3" s="1"/>
  <c r="K26" i="3"/>
  <c r="K25" i="3" s="1"/>
  <c r="J26" i="3"/>
  <c r="J25" i="3" s="1"/>
  <c r="P25" i="3"/>
  <c r="T24" i="3"/>
  <c r="W23" i="3"/>
  <c r="T23" i="3"/>
  <c r="S23" i="3"/>
  <c r="M23" i="3"/>
  <c r="M20" i="3" s="1"/>
  <c r="I23" i="3"/>
  <c r="I20" i="3" s="1"/>
  <c r="I16" i="3" s="1"/>
  <c r="W22" i="3"/>
  <c r="T22" i="3"/>
  <c r="S22" i="3"/>
  <c r="X21" i="3"/>
  <c r="W21" i="3" s="1"/>
  <c r="T21" i="3"/>
  <c r="Y20" i="3"/>
  <c r="V20" i="3"/>
  <c r="U20" i="3"/>
  <c r="U16" i="3" s="1"/>
  <c r="R20" i="3"/>
  <c r="Q20" i="3"/>
  <c r="P20" i="3"/>
  <c r="O20" i="3"/>
  <c r="N20" i="3"/>
  <c r="L20" i="3"/>
  <c r="K20" i="3"/>
  <c r="J20" i="3"/>
  <c r="T19" i="3"/>
  <c r="T18" i="3"/>
  <c r="Y17" i="3"/>
  <c r="X17" i="3"/>
  <c r="W17" i="3"/>
  <c r="V17" i="3"/>
  <c r="U17" i="3"/>
  <c r="S17" i="3"/>
  <c r="R17" i="3"/>
  <c r="Q17" i="3"/>
  <c r="P17" i="3"/>
  <c r="O17" i="3"/>
  <c r="N17" i="3"/>
  <c r="M17" i="3"/>
  <c r="L17" i="3"/>
  <c r="K17" i="3"/>
  <c r="J17" i="3"/>
  <c r="J16" i="3" s="1"/>
  <c r="I17" i="3"/>
  <c r="P16" i="3"/>
  <c r="X15" i="3"/>
  <c r="W15" i="3" s="1"/>
  <c r="W14" i="3" s="1"/>
  <c r="W13" i="3" s="1"/>
  <c r="T15" i="3"/>
  <c r="I15" i="3"/>
  <c r="I14" i="3" s="1"/>
  <c r="I13" i="3" s="1"/>
  <c r="Y14" i="3"/>
  <c r="Y13" i="3" s="1"/>
  <c r="V14" i="3"/>
  <c r="V13" i="3" s="1"/>
  <c r="U14" i="3"/>
  <c r="U13" i="3" s="1"/>
  <c r="T14" i="3"/>
  <c r="T13" i="3" s="1"/>
  <c r="R14" i="3"/>
  <c r="R13" i="3" s="1"/>
  <c r="Q14" i="3"/>
  <c r="P14" i="3"/>
  <c r="P13" i="3" s="1"/>
  <c r="O14" i="3"/>
  <c r="O13" i="3" s="1"/>
  <c r="N14" i="3"/>
  <c r="N13" i="3" s="1"/>
  <c r="M14" i="3"/>
  <c r="M13" i="3" s="1"/>
  <c r="L14" i="3"/>
  <c r="L13" i="3" s="1"/>
  <c r="K14" i="3"/>
  <c r="K13" i="3" s="1"/>
  <c r="J14" i="3"/>
  <c r="J13" i="3" s="1"/>
  <c r="Q13" i="3"/>
  <c r="R16" i="3" l="1"/>
  <c r="R12" i="3" s="1"/>
  <c r="Y16" i="3"/>
  <c r="P12" i="3"/>
  <c r="K16" i="3"/>
  <c r="M16" i="3"/>
  <c r="M12" i="3" s="1"/>
  <c r="O16" i="3"/>
  <c r="O12" i="3" s="1"/>
  <c r="W20" i="3"/>
  <c r="W16" i="3" s="1"/>
  <c r="T17" i="3"/>
  <c r="X14" i="3"/>
  <c r="X13" i="3" s="1"/>
  <c r="X12" i="3" s="1"/>
  <c r="Q16" i="3"/>
  <c r="T20" i="3"/>
  <c r="S27" i="3"/>
  <c r="S26" i="3" s="1"/>
  <c r="S25" i="3" s="1"/>
  <c r="Y12" i="3"/>
  <c r="S15" i="3"/>
  <c r="S14" i="3" s="1"/>
  <c r="S13" i="3" s="1"/>
  <c r="V16" i="3"/>
  <c r="V12" i="3" s="1"/>
  <c r="S21" i="3"/>
  <c r="S20" i="3" s="1"/>
  <c r="S16" i="3" s="1"/>
  <c r="K12" i="3"/>
  <c r="L16" i="3"/>
  <c r="N16" i="3"/>
  <c r="N12" i="3" s="1"/>
  <c r="X20" i="3"/>
  <c r="X16" i="3" s="1"/>
  <c r="I12" i="3"/>
  <c r="U12" i="3"/>
  <c r="Q12" i="3"/>
  <c r="J12" i="3"/>
  <c r="T16" i="3" l="1"/>
  <c r="T12" i="3" s="1"/>
  <c r="S12" i="3"/>
  <c r="W12" i="3"/>
</calcChain>
</file>

<file path=xl/sharedStrings.xml><?xml version="1.0" encoding="utf-8"?>
<sst xmlns="http://schemas.openxmlformats.org/spreadsheetml/2006/main" count="221" uniqueCount="154">
  <si>
    <t>STT</t>
  </si>
  <si>
    <t>Địa điểm XD</t>
  </si>
  <si>
    <t>Năng lực thiết kế</t>
  </si>
  <si>
    <t>Ghi chú</t>
  </si>
  <si>
    <t>Tổng số</t>
  </si>
  <si>
    <t>Trong đó: Thu hồi vốn ứng trước</t>
  </si>
  <si>
    <t>I</t>
  </si>
  <si>
    <t>1.1</t>
  </si>
  <si>
    <t>1.2</t>
  </si>
  <si>
    <t>2.1</t>
  </si>
  <si>
    <t>2017-2020</t>
  </si>
  <si>
    <t>II</t>
  </si>
  <si>
    <t>TP Hà Giang</t>
  </si>
  <si>
    <t>2022-2025</t>
  </si>
  <si>
    <t>Huyện Vị Xuyên</t>
  </si>
  <si>
    <t>Sở Y tế</t>
  </si>
  <si>
    <t>2.2</t>
  </si>
  <si>
    <t>2018-2020</t>
  </si>
  <si>
    <t>2.3</t>
  </si>
  <si>
    <t>2021-2024</t>
  </si>
  <si>
    <t>2.4</t>
  </si>
  <si>
    <t>V</t>
  </si>
  <si>
    <t>Trong đó</t>
  </si>
  <si>
    <t>Biểu số 45/CK-NSNN</t>
  </si>
  <si>
    <t>ĐVT: Triệu đồng</t>
  </si>
  <si>
    <t>TT</t>
  </si>
  <si>
    <t>Danh mục công trình, dự án</t>
  </si>
  <si>
    <t>Thời gian KC-HT</t>
  </si>
  <si>
    <t>Nhà tài trợ</t>
  </si>
  <si>
    <t>Ngày ký kết hiệp định</t>
  </si>
  <si>
    <t>QĐ đầu tư ban đầu hoặc điều chỉnh (nếu có)</t>
  </si>
  <si>
    <t>Lũy kế vốn đã bố trí đến hết kế hoạch 
năm 2022</t>
  </si>
  <si>
    <t>Kế hoạch vốn NSTW năm 2023</t>
  </si>
  <si>
    <t>Chủ đầu tư</t>
  </si>
  <si>
    <t>Số quyết định</t>
  </si>
  <si>
    <t>TMĐT</t>
  </si>
  <si>
    <t>Tổng số (tất cả các nguồn vốn)</t>
  </si>
  <si>
    <t>Trong đó:</t>
  </si>
  <si>
    <t>Vốn đối ứng</t>
  </si>
  <si>
    <t>Vốn nước ngoài</t>
  </si>
  <si>
    <t>Vốn đối ứng nguồn NSTW</t>
  </si>
  <si>
    <t>Vốn nước ngoài (vốn NSTW)</t>
  </si>
  <si>
    <t xml:space="preserve">Vốn đối ứng </t>
  </si>
  <si>
    <t xml:space="preserve">Vốn nước ngoài </t>
  </si>
  <si>
    <t>Trong đó: NSTW</t>
  </si>
  <si>
    <t>Tính bằng ngoại tệ</t>
  </si>
  <si>
    <t>Quy đổi ra tiền Việt</t>
  </si>
  <si>
    <t>Trong đó: Cấp phát từ NSTW</t>
  </si>
  <si>
    <t>NSĐP</t>
  </si>
  <si>
    <t>NSTW</t>
  </si>
  <si>
    <t>Đưa vào cân đối NSTW</t>
  </si>
  <si>
    <t>Vay lại</t>
  </si>
  <si>
    <t>TỔNG SỐ</t>
  </si>
  <si>
    <t>Ngành, Lĩnh vực Y tế</t>
  </si>
  <si>
    <t>Các dự án dự kiến hoàn thành sau năm 2023</t>
  </si>
  <si>
    <t xml:space="preserve">Dự án Đầu tư xây dựng và phát triển hệ thống cung ứng dịch vụ y tế tuyến cơ sở </t>
  </si>
  <si>
    <t>Các xã trên địa bàn tỉnh HG</t>
  </si>
  <si>
    <t>WB</t>
  </si>
  <si>
    <t>18/02/2020</t>
  </si>
  <si>
    <t>1700/QĐ-TTg, 28/11/2019; 389/QĐ-UBND, 16/3/2020</t>
  </si>
  <si>
    <t>Ngành, Lĩnh vực Nông nghiệp và PTNT</t>
  </si>
  <si>
    <t>Dự án chuyển tiếp hoàn thành năm 2022</t>
  </si>
  <si>
    <t xml:space="preserve">Dự án Cải thiện nông nghiệp có tưới tỉnh Hà Giang (WB7) </t>
  </si>
  <si>
    <t>BQ, Qbi, VX, ĐV, YM, MV, QBa.</t>
  </si>
  <si>
    <t>CNSH cho 19.917 người; tưới 3.324 ha lúa,màu. 22 ha nuôi thủy sản
- XD HT vận hành mô hình NN thông minh</t>
  </si>
  <si>
    <t>2016-2021</t>
  </si>
  <si>
    <t>24/4/2014</t>
  </si>
  <si>
    <t>1358/QĐ-BNN-XD 19/6/2014; 842/QĐ-UBND 29/4/2014; 4419/QĐ-BNN-HTQT/4/11/2020; 649/QD-UBND/02/4/2021</t>
  </si>
  <si>
    <t>BQL DA ĐTXD  NN và PTNT</t>
  </si>
  <si>
    <t xml:space="preserve">Tiểu dự án: Cấp điện nông thôn từ lưới điện quốc gia trên địa bàn tỉnh Hà Giang, giai đoạn 2018- 2020, EU tài trợ </t>
  </si>
  <si>
    <t>Huyện BQ; QBì; VX; HSP; BM (Giáp trung)</t>
  </si>
  <si>
    <t>22 CT, ĐZ 58,86Km, Đz 35kV, 27 TBA C.suất 1.750kVA và 95,11km, ĐZ 0,4kV, cấp điện 2.403 hộ dân, DZ35Kv, TBA và Đz 0,4 Kv</t>
  </si>
  <si>
    <t>EU</t>
  </si>
  <si>
    <t>01/12/2017</t>
  </si>
  <si>
    <t>1760/QĐ-UBND 28/8/2018; 474/QĐ-UBND 20/3/2019</t>
  </si>
  <si>
    <t>BQL DA ĐTXD DD và CN; UBND huyện Bắc Mê</t>
  </si>
  <si>
    <t>Các dự án hoàn thành sau năm 2023</t>
  </si>
  <si>
    <t>Dự án Hạ tầng cơ bản cho phát triển toàn diện các tỉnh Đông Bắc: Hà Giang, Cao Bằng, Bắc Kạn, Lạng Sơn - tiểu dự án tỉnh Hà Giang</t>
  </si>
  <si>
    <t>TPHG, VX, BQ, HSP, XM, YM, MV</t>
  </si>
  <si>
    <t>2018-2023</t>
  </si>
  <si>
    <t>ADB</t>
  </si>
  <si>
    <t>12/4/2018</t>
  </si>
  <si>
    <t>2755/13/12/2018; 1707/28/8/2017</t>
  </si>
  <si>
    <t>33,75 triệu $</t>
  </si>
  <si>
    <t>BQL BIG 1</t>
  </si>
  <si>
    <t>Phát triển đa mục tiêu cho đồng bào dân tộc thiểu số các xã nghèo thuộc huyện Xín Mần, tỉnh Hà Giang</t>
  </si>
  <si>
    <t>Huyện Xín Mần</t>
  </si>
  <si>
    <t>03 tuyến đường + 05 HCN</t>
  </si>
  <si>
    <t>KUWAITF</t>
  </si>
  <si>
    <t>07/5/2018</t>
  </si>
  <si>
    <t>2585/QĐ-UBND 26/10/2016</t>
  </si>
  <si>
    <t>4,0 triệu Dina- Cô oet</t>
  </si>
  <si>
    <t>UBND huyện Xín Mần</t>
  </si>
  <si>
    <t>DA Thoát nước và xử lý nước thải thành phố Hà Giang, tỉnh Hà Giang</t>
  </si>
  <si>
    <t>3.0003m3/ngđ</t>
  </si>
  <si>
    <t>DANIDA Đan Mạch</t>
  </si>
  <si>
    <t>HĐ khung 19/9/2013
HĐ thỏa thuận tài trợ 23/12/2016</t>
  </si>
  <si>
    <t>4147/05/12/2008; 560/QĐ-UBND 02/4/2018</t>
  </si>
  <si>
    <t>7.198.000 Eur</t>
  </si>
  <si>
    <t>BQL CTN TP HG</t>
  </si>
  <si>
    <t>Hệ thống cấp nước Suối Sửu về hồ dự trữ điều tiết nước trung tâm xã Phong Quang để bảo vệ nguồn nước trồng, bảo vệ rừng, rừng đặc dụng, chống hạn hán, phát triển NLN, tận thu cấpNSH hợp vệ sinh môi trường xã Phong Quang, Vị Xuyên và TP Hà Giang.</t>
  </si>
  <si>
    <t>VX, TPHG</t>
  </si>
  <si>
    <t xml:space="preserve">10,000 m3/ngày đêm </t>
  </si>
  <si>
    <t>Chương trình Tăng trưởng xanh</t>
  </si>
  <si>
    <t>2812/QĐ-UBND 08/10/2019;
1759/QĐ-UBND 17/09/2019</t>
  </si>
  <si>
    <t>III</t>
  </si>
  <si>
    <t>Lĩnh vực phát triển đô thị</t>
  </si>
  <si>
    <t>"Chương trình phát triển các đô thị loại II (các đô thị xanh)"-Tiểu dự án tại Hà Giang</t>
  </si>
  <si>
    <t>Thành phố Hà Giang</t>
  </si>
  <si>
    <t xml:space="preserve">Thoát nước, </t>
  </si>
  <si>
    <t>392/QĐ-TTg/10/3/2016; 1102/QĐ-UBND, 06/6/2016; 450/QĐ-UBND/23/3/2017; 1370/04/7/2018; 2599a/26/11/2018</t>
  </si>
  <si>
    <t>42 
triệu USD</t>
  </si>
  <si>
    <t>BQL CPRP</t>
  </si>
  <si>
    <t>IV</t>
  </si>
  <si>
    <t>NGÀNH, LĨNH VỰC: GIAO THÔNG</t>
  </si>
  <si>
    <t>Dự án chuyển tiếp từ giai đoạn 2016-2020 sang giai đoạn 2021-2025</t>
  </si>
  <si>
    <t>Xây dựng cầu dân sinh và quản lý tài sản đường địa phương (LRAMP)</t>
  </si>
  <si>
    <t>11 huyện, TP</t>
  </si>
  <si>
    <t xml:space="preserve">L=58,6km </t>
  </si>
  <si>
    <t>4/7/2016</t>
  </si>
  <si>
    <t>330/QĐ-TTg 02/3/2016; 622/QĐ-BGTVT 2/3/2016; 1698/15/6/2017; 1292/10/7/2017</t>
  </si>
  <si>
    <t>11,8 triệu USD</t>
  </si>
  <si>
    <t>BQL DA ĐTXD Giao thông</t>
  </si>
  <si>
    <t>NGÀNH, LĨNH VỰC: GIÁO DỤC</t>
  </si>
  <si>
    <t>Dự án hoàn thành và dự án bổ sung</t>
  </si>
  <si>
    <t>Dự án phát triển Giáo dục THCS khu vực khó khăn nhất, giai đoạn 2 (hợp phần đã hoàn thành quyết toán giai đoạn 2016-2020 và năm 2020 Bộ GD phê duyệ BS Trường PTDT bán trú THCS Niêm Sơn, huyện Mèo Vạc)</t>
  </si>
  <si>
    <t>MV, ĐV, YM, Q Bạ, HSP</t>
  </si>
  <si>
    <t>PBM, PBT, NLH, PTV, CVGV, NVS</t>
  </si>
  <si>
    <t>23/01/2015</t>
  </si>
  <si>
    <t>445; 447; 446/13/3/2018; 1897/18/9/2018; 149/23/01/2019; 2472/6/11/2018; 367/08/3/2019; 297; 298/05/3/2020; 1428/17/8/2020; 2303/07/12/2020; 912/17/5/2021; 838/5/5/2021; 846/6/5/2020</t>
  </si>
  <si>
    <t>Sở Giáo dục và Đào tạo</t>
  </si>
  <si>
    <t>DANH MỤC CÁC CHƯƠNG TRÌNH, DỰ ÁN SỬ DỤNG VỐN NGÂN SÁCH NHÀ NƯỚC (VỐN ODA VÀ VỐN VAY ƯU ĐÃI CỦA CÁC NHÀ TÀI TRỢ NƯỚC NGOÀI) KẾ HOẠCH NĂM 2023</t>
  </si>
  <si>
    <t>CÁC CHƯƠNG TRÌNH MỤC TIÊU QUỐC GIA NĂM 2023</t>
  </si>
  <si>
    <t>Đơn vị: Triệu đồng</t>
  </si>
  <si>
    <t>Tên đơn vị</t>
  </si>
  <si>
    <t>Tổng cộng</t>
  </si>
  <si>
    <t>Cấp huyện</t>
  </si>
  <si>
    <t>Huyện Mèo Vạc</t>
  </si>
  <si>
    <t>Chương trình MTQG phát triển KTXH vùng đồng bào DTTS và MN</t>
  </si>
  <si>
    <t>Chương trình MTQG giảm nghèo bền vững</t>
  </si>
  <si>
    <t>Chương trình MTQG xây dựng nông thôn mới</t>
  </si>
  <si>
    <t>Huyện Đồng Văn</t>
  </si>
  <si>
    <t>Huyện Yên Minh</t>
  </si>
  <si>
    <t>Huyện Quản Bạ</t>
  </si>
  <si>
    <t>Huyện Bắc Mê</t>
  </si>
  <si>
    <t>Huyện Hoàng Su Phì</t>
  </si>
  <si>
    <t>Huyện Bắc Quang</t>
  </si>
  <si>
    <t>Huyện Quang Bình</t>
  </si>
  <si>
    <t>Cấp tỉnh</t>
  </si>
  <si>
    <t>Sở Văn hóa Thể thao và Du lịch</t>
  </si>
  <si>
    <t>Sở Lao động, Thương binh và Xã hội</t>
  </si>
  <si>
    <t>Trường Cao đẳng Kỹ thuật và Công nghệ tỉnh Hà Giang</t>
  </si>
  <si>
    <t>Chưa phân bổ</t>
  </si>
  <si>
    <t>UBND TỈNH HÀ GIANG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</si>
</sst>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t0.00%"/>
    <numFmt numFmtId="166" formatCode="_(* #,##0_);_(* \(#,##0\);_(* &quot;-&quot;??_);_(@_)"/>
    <numFmt numFmtId="167" formatCode="&quot;\&quot;#,##0.00;[Red]&quot;\&quot;&quot;\&quot;&quot;\&quot;&quot;\&quot;&quot;\&quot;&quot;\&quot;\-#,##0.00"/>
  </numFmts>
  <fonts count="3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Times New Roman"/>
      <family val="1"/>
    </font>
    <font>
      <sz val="12"/>
      <name val="Times New Roman"/>
      <family val="1"/>
    </font>
    <font>
      <i/>
      <sz val="14"/>
      <name val="Times New Roman"/>
      <family val="1"/>
    </font>
    <font>
      <b/>
      <i/>
      <sz val="12"/>
      <name val="Times New Roman"/>
      <family val="1"/>
    </font>
    <font>
      <sz val="10"/>
      <name val="Times New Roman"/>
      <family val="1"/>
    </font>
    <font>
      <b/>
      <sz val="10"/>
      <name val="Times New Roman"/>
      <family val="1"/>
    </font>
    <font>
      <sz val="11"/>
      <color indexed="8"/>
      <name val="Calibri"/>
      <family val="2"/>
    </font>
    <font>
      <sz val="11"/>
      <name val="Times New Roman"/>
      <family val="1"/>
    </font>
    <font>
      <sz val="12"/>
      <color theme="1"/>
      <name val="Times New Roman"/>
      <family val="2"/>
      <charset val="163"/>
    </font>
    <font>
      <sz val="11"/>
      <color indexed="8"/>
      <name val="Arial"/>
      <family val="2"/>
    </font>
    <font>
      <sz val="12"/>
      <name val=".VnTime"/>
      <family val="2"/>
    </font>
    <font>
      <sz val="12"/>
      <name val="Times New Roman"/>
      <family val="1"/>
      <charset val="163"/>
    </font>
    <font>
      <sz val="11"/>
      <color theme="1"/>
      <name val="Calibri"/>
      <family val="2"/>
      <charset val="163"/>
      <scheme val="minor"/>
    </font>
    <font>
      <sz val="11"/>
      <color theme="1"/>
      <name val="times new roman"/>
      <family val="2"/>
      <charset val="163"/>
    </font>
    <font>
      <sz val="14"/>
      <name val="Times New Roman"/>
      <family val="1"/>
    </font>
    <font>
      <i/>
      <sz val="10"/>
      <name val="Times New Roman"/>
      <family val="1"/>
    </font>
    <font>
      <sz val="10"/>
      <name val="Calibri"/>
      <family val="2"/>
      <scheme val="minor"/>
    </font>
    <font>
      <b/>
      <sz val="10"/>
      <name val="Calibri"/>
      <family val="2"/>
      <scheme val="minor"/>
    </font>
    <font>
      <sz val="11"/>
      <name val=".VnTime"/>
      <family val="2"/>
    </font>
    <font>
      <b/>
      <i/>
      <sz val="10"/>
      <name val="Times New Roman"/>
      <family val="1"/>
    </font>
    <font>
      <sz val="10"/>
      <color rgb="FF0000FF"/>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b/>
      <i/>
      <sz val="12"/>
      <color theme="1"/>
      <name val="Times New Roman"/>
      <family val="1"/>
    </font>
    <font>
      <sz val="11"/>
      <color theme="1"/>
      <name val="Times New Roman"/>
      <family val="1"/>
    </font>
    <font>
      <b/>
      <sz val="11"/>
      <color theme="1"/>
      <name val="Times New Roman"/>
      <family val="1"/>
    </font>
    <font>
      <b/>
      <sz val="13"/>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3">
    <xf numFmtId="0" fontId="0" fillId="0" borderId="0"/>
    <xf numFmtId="0" fontId="4" fillId="0" borderId="0"/>
    <xf numFmtId="0" fontId="6" fillId="0" borderId="0"/>
    <xf numFmtId="43" fontId="11" fillId="0" borderId="0" applyFont="0" applyFill="0" applyBorder="0" applyAlignment="0" applyProtection="0"/>
    <xf numFmtId="43" fontId="4" fillId="0" borderId="0" applyFont="0" applyFill="0" applyBorder="0" applyAlignment="0" applyProtection="0"/>
    <xf numFmtId="165" fontId="11" fillId="0" borderId="0" applyFont="0" applyFill="0" applyBorder="0" applyAlignment="0" applyProtection="0"/>
    <xf numFmtId="0" fontId="13" fillId="0" borderId="0"/>
    <xf numFmtId="43" fontId="11" fillId="0" borderId="0" applyFont="0" applyFill="0" applyBorder="0" applyAlignment="0" applyProtection="0"/>
    <xf numFmtId="43" fontId="4" fillId="0" borderId="0" applyFont="0" applyFill="0" applyBorder="0" applyAlignment="0" applyProtection="0"/>
    <xf numFmtId="0" fontId="3" fillId="0" borderId="0"/>
    <xf numFmtId="43" fontId="14" fillId="0" borderId="0" applyFont="0" applyFill="0" applyBorder="0" applyAlignment="0" applyProtection="0"/>
    <xf numFmtId="0" fontId="4" fillId="0" borderId="0"/>
    <xf numFmtId="0" fontId="3" fillId="0" borderId="0"/>
    <xf numFmtId="0" fontId="4" fillId="0" borderId="0"/>
    <xf numFmtId="43" fontId="6"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165" fontId="15" fillId="0" borderId="0" applyFont="0" applyFill="0" applyBorder="0" applyAlignment="0" applyProtection="0"/>
    <xf numFmtId="0" fontId="6" fillId="0" borderId="0"/>
    <xf numFmtId="0" fontId="16" fillId="0" borderId="0"/>
    <xf numFmtId="0" fontId="3" fillId="0" borderId="0"/>
    <xf numFmtId="0" fontId="4" fillId="0" borderId="0"/>
    <xf numFmtId="0" fontId="6" fillId="0" borderId="0"/>
    <xf numFmtId="0" fontId="15" fillId="0" borderId="0"/>
    <xf numFmtId="43" fontId="15" fillId="0" borderId="0" applyFont="0" applyFill="0" applyBorder="0" applyAlignment="0" applyProtection="0"/>
    <xf numFmtId="0" fontId="4" fillId="0" borderId="0"/>
    <xf numFmtId="43" fontId="11" fillId="0" borderId="0" applyFont="0" applyFill="0" applyBorder="0" applyAlignment="0" applyProtection="0"/>
    <xf numFmtId="0" fontId="4" fillId="0" borderId="0"/>
    <xf numFmtId="43" fontId="4" fillId="0" borderId="0" applyFont="0" applyFill="0" applyBorder="0" applyAlignment="0" applyProtection="0"/>
    <xf numFmtId="0" fontId="11" fillId="0" borderId="0"/>
    <xf numFmtId="9" fontId="11" fillId="0" borderId="0" applyFont="0" applyFill="0" applyBorder="0" applyAlignment="0" applyProtection="0"/>
    <xf numFmtId="0" fontId="15" fillId="0" borderId="0"/>
    <xf numFmtId="0" fontId="6" fillId="0" borderId="0"/>
    <xf numFmtId="0" fontId="3" fillId="0" borderId="0"/>
    <xf numFmtId="43" fontId="3"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0" fontId="3" fillId="0" borderId="0"/>
    <xf numFmtId="0" fontId="15" fillId="0" borderId="0"/>
    <xf numFmtId="167" fontId="18" fillId="0" borderId="0" applyFont="0" applyFill="0" applyBorder="0" applyAlignment="0" applyProtection="0"/>
    <xf numFmtId="43" fontId="3" fillId="0" borderId="0" applyFont="0" applyFill="0" applyBorder="0" applyAlignment="0" applyProtection="0"/>
    <xf numFmtId="0" fontId="13" fillId="0" borderId="0"/>
    <xf numFmtId="0" fontId="2" fillId="0" borderId="0"/>
    <xf numFmtId="164" fontId="2" fillId="0" borderId="0" applyFont="0" applyFill="0" applyBorder="0" applyAlignment="0" applyProtection="0"/>
    <xf numFmtId="43" fontId="14" fillId="0" borderId="0" applyFont="0" applyFill="0" applyBorder="0" applyAlignment="0" applyProtection="0"/>
    <xf numFmtId="0" fontId="4" fillId="0" borderId="0"/>
    <xf numFmtId="0" fontId="23" fillId="0" borderId="0"/>
    <xf numFmtId="0" fontId="1" fillId="0" borderId="0"/>
    <xf numFmtId="0" fontId="19" fillId="0" borderId="0"/>
  </cellStyleXfs>
  <cellXfs count="68">
    <xf numFmtId="0" fontId="0" fillId="0" borderId="0" xfId="0"/>
    <xf numFmtId="3" fontId="9" fillId="0" borderId="2" xfId="3" applyNumberFormat="1" applyFont="1" applyFill="1" applyBorder="1" applyAlignment="1">
      <alignment horizontal="center" vertical="center" wrapText="1"/>
    </xf>
    <xf numFmtId="3" fontId="10" fillId="0" borderId="2" xfId="1"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10" fillId="0" borderId="2" xfId="1" applyNumberFormat="1" applyFont="1" applyFill="1" applyBorder="1" applyAlignment="1">
      <alignment horizontal="left" vertical="center" wrapText="1"/>
    </xf>
    <xf numFmtId="3" fontId="10" fillId="0" borderId="2" xfId="47" applyNumberFormat="1" applyFont="1" applyFill="1" applyBorder="1" applyAlignment="1">
      <alignment horizontal="center" vertical="center" wrapText="1"/>
    </xf>
    <xf numFmtId="3" fontId="9" fillId="0" borderId="2" xfId="47" applyNumberFormat="1" applyFont="1" applyFill="1" applyBorder="1" applyAlignment="1">
      <alignment horizontal="center" vertical="center" wrapText="1"/>
    </xf>
    <xf numFmtId="3" fontId="10" fillId="0" borderId="2" xfId="46" applyNumberFormat="1" applyFont="1" applyFill="1" applyBorder="1" applyAlignment="1">
      <alignment horizontal="center" vertical="center" wrapText="1"/>
    </xf>
    <xf numFmtId="3" fontId="9" fillId="0" borderId="2" xfId="46" applyNumberFormat="1" applyFont="1" applyFill="1" applyBorder="1" applyAlignment="1">
      <alignment horizontal="center" vertical="center" wrapText="1"/>
    </xf>
    <xf numFmtId="3" fontId="9" fillId="0" borderId="2" xfId="46" quotePrefix="1" applyNumberFormat="1" applyFont="1" applyFill="1" applyBorder="1" applyAlignment="1">
      <alignment horizontal="center" vertical="center" wrapText="1"/>
    </xf>
    <xf numFmtId="3" fontId="10" fillId="0" borderId="0" xfId="46" applyNumberFormat="1" applyFont="1" applyFill="1" applyBorder="1" applyAlignment="1">
      <alignment vertical="center" wrapText="1"/>
    </xf>
    <xf numFmtId="166" fontId="9" fillId="0" borderId="2" xfId="48" applyNumberFormat="1" applyFont="1" applyFill="1" applyBorder="1" applyAlignment="1">
      <alignment horizontal="center" vertical="center" wrapText="1"/>
    </xf>
    <xf numFmtId="166" fontId="9" fillId="0" borderId="2" xfId="48" applyNumberFormat="1" applyFont="1" applyFill="1" applyBorder="1" applyAlignment="1">
      <alignment horizontal="left" vertical="center" wrapText="1"/>
    </xf>
    <xf numFmtId="166" fontId="9" fillId="0" borderId="2" xfId="48" quotePrefix="1" applyNumberFormat="1" applyFont="1" applyFill="1" applyBorder="1" applyAlignment="1">
      <alignment horizontal="center" vertical="center" wrapText="1"/>
    </xf>
    <xf numFmtId="3" fontId="9" fillId="0" borderId="2" xfId="48" applyNumberFormat="1" applyFont="1" applyFill="1" applyBorder="1" applyAlignment="1">
      <alignment horizontal="center" vertical="center" wrapText="1"/>
    </xf>
    <xf numFmtId="166" fontId="10" fillId="0" borderId="2" xfId="48" applyNumberFormat="1" applyFont="1" applyFill="1" applyBorder="1" applyAlignment="1">
      <alignment horizontal="center" vertical="center" wrapText="1"/>
    </xf>
    <xf numFmtId="166" fontId="10" fillId="0" borderId="0" xfId="48" applyNumberFormat="1" applyFont="1" applyFill="1" applyAlignment="1">
      <alignment vertical="center"/>
    </xf>
    <xf numFmtId="3" fontId="9" fillId="0" borderId="2" xfId="48" applyNumberFormat="1" applyFont="1" applyFill="1" applyBorder="1" applyAlignment="1">
      <alignment horizontal="left" vertical="center" wrapText="1"/>
    </xf>
    <xf numFmtId="3" fontId="9" fillId="0" borderId="2" xfId="49" applyNumberFormat="1" applyFont="1" applyFill="1" applyBorder="1" applyAlignment="1">
      <alignment horizontal="center" vertical="center" wrapText="1"/>
    </xf>
    <xf numFmtId="3" fontId="9" fillId="0" borderId="2" xfId="50" applyNumberFormat="1" applyFont="1" applyFill="1" applyBorder="1" applyAlignment="1">
      <alignment horizontal="center" vertical="center" wrapText="1"/>
    </xf>
    <xf numFmtId="1" fontId="10" fillId="0" borderId="0" xfId="46" applyNumberFormat="1" applyFont="1" applyFill="1" applyAlignment="1">
      <alignment vertical="center"/>
    </xf>
    <xf numFmtId="3" fontId="9" fillId="0" borderId="2" xfId="46" applyNumberFormat="1" applyFont="1" applyFill="1" applyBorder="1" applyAlignment="1">
      <alignment horizontal="left" vertical="center" wrapText="1"/>
    </xf>
    <xf numFmtId="1" fontId="24" fillId="0" borderId="0" xfId="46" applyNumberFormat="1" applyFont="1" applyFill="1" applyAlignment="1">
      <alignment vertical="center"/>
    </xf>
    <xf numFmtId="3" fontId="10" fillId="0" borderId="2" xfId="46" applyNumberFormat="1" applyFont="1" applyFill="1" applyBorder="1" applyAlignment="1">
      <alignment horizontal="left" vertical="center" wrapText="1"/>
    </xf>
    <xf numFmtId="0" fontId="19" fillId="0" borderId="0" xfId="46" applyFont="1" applyFill="1" applyAlignment="1">
      <alignment horizontal="center" vertical="center" wrapText="1"/>
    </xf>
    <xf numFmtId="0" fontId="20" fillId="0" borderId="1" xfId="46" applyFont="1" applyFill="1" applyBorder="1" applyAlignment="1">
      <alignment horizontal="center" vertical="center" wrapText="1"/>
    </xf>
    <xf numFmtId="0" fontId="12" fillId="0" borderId="0" xfId="46" applyFont="1" applyFill="1" applyAlignment="1">
      <alignment horizontal="center" vertical="center" wrapText="1"/>
    </xf>
    <xf numFmtId="0" fontId="12" fillId="0" borderId="0" xfId="46" applyFont="1" applyFill="1"/>
    <xf numFmtId="3" fontId="10" fillId="0" borderId="0" xfId="46" applyNumberFormat="1" applyFont="1" applyFill="1" applyAlignment="1">
      <alignment horizontal="center" vertical="center" wrapText="1"/>
    </xf>
    <xf numFmtId="0" fontId="9" fillId="0" borderId="2" xfId="46" applyFont="1" applyFill="1" applyBorder="1" applyAlignment="1">
      <alignment horizontal="center" vertical="center" wrapText="1"/>
    </xf>
    <xf numFmtId="0" fontId="21" fillId="0" borderId="0" xfId="46" applyFont="1" applyFill="1"/>
    <xf numFmtId="0" fontId="10" fillId="0" borderId="2" xfId="46" applyFont="1" applyFill="1" applyBorder="1" applyAlignment="1">
      <alignment horizontal="center" vertical="center" wrapText="1"/>
    </xf>
    <xf numFmtId="0" fontId="22" fillId="0" borderId="0" xfId="46" applyFont="1" applyFill="1"/>
    <xf numFmtId="3" fontId="9" fillId="0" borderId="0" xfId="46" applyNumberFormat="1" applyFont="1" applyFill="1" applyAlignment="1">
      <alignment horizontal="center" vertical="center" wrapText="1"/>
    </xf>
    <xf numFmtId="3" fontId="25" fillId="0" borderId="2" xfId="1" applyNumberFormat="1" applyFont="1" applyFill="1" applyBorder="1" applyAlignment="1">
      <alignment horizontal="center" vertical="center" wrapText="1"/>
    </xf>
    <xf numFmtId="3" fontId="9" fillId="0" borderId="0" xfId="46" applyNumberFormat="1" applyFont="1" applyFill="1" applyBorder="1" applyAlignment="1">
      <alignment horizontal="center" vertical="center" wrapText="1"/>
    </xf>
    <xf numFmtId="3" fontId="9" fillId="0" borderId="3" xfId="46" applyNumberFormat="1" applyFont="1" applyFill="1" applyBorder="1" applyAlignment="1">
      <alignment horizontal="center" vertical="center" wrapText="1"/>
    </xf>
    <xf numFmtId="0" fontId="27" fillId="0" borderId="0" xfId="51" applyFont="1"/>
    <xf numFmtId="0" fontId="28" fillId="0" borderId="0" xfId="51" applyFont="1" applyAlignment="1">
      <alignment horizontal="center" vertical="center"/>
    </xf>
    <xf numFmtId="0" fontId="29" fillId="0" borderId="0" xfId="51" applyFont="1" applyAlignment="1">
      <alignment horizontal="center" vertical="center"/>
    </xf>
    <xf numFmtId="0" fontId="31" fillId="0" borderId="0" xfId="51" applyFont="1"/>
    <xf numFmtId="3" fontId="28" fillId="0" borderId="2" xfId="51" applyNumberFormat="1" applyFont="1" applyBorder="1" applyAlignment="1">
      <alignment horizontal="center" vertical="center" wrapText="1"/>
    </xf>
    <xf numFmtId="0" fontId="32" fillId="0" borderId="0" xfId="51" applyFont="1"/>
    <xf numFmtId="3" fontId="28" fillId="0" borderId="2" xfId="51" applyNumberFormat="1" applyFont="1" applyBorder="1" applyAlignment="1">
      <alignment horizontal="left" vertical="center" wrapText="1"/>
    </xf>
    <xf numFmtId="3" fontId="29" fillId="0" borderId="2" xfId="51" applyNumberFormat="1" applyFont="1" applyBorder="1" applyAlignment="1">
      <alignment horizontal="left" vertical="center" wrapText="1"/>
    </xf>
    <xf numFmtId="3" fontId="29" fillId="0" borderId="2" xfId="51" applyNumberFormat="1" applyFont="1" applyBorder="1" applyAlignment="1">
      <alignment horizontal="center" vertical="center" wrapText="1"/>
    </xf>
    <xf numFmtId="3" fontId="31" fillId="0" borderId="0" xfId="51" applyNumberFormat="1" applyFont="1"/>
    <xf numFmtId="3" fontId="29" fillId="0" borderId="2" xfId="52" applyNumberFormat="1" applyFont="1" applyFill="1" applyBorder="1" applyAlignment="1">
      <alignment horizontal="center" vertical="center" wrapText="1"/>
    </xf>
    <xf numFmtId="3" fontId="32" fillId="0" borderId="2" xfId="51" applyNumberFormat="1" applyFont="1" applyBorder="1" applyAlignment="1">
      <alignment horizontal="center" vertical="center" wrapText="1"/>
    </xf>
    <xf numFmtId="0" fontId="32" fillId="0" borderId="0" xfId="51" applyFont="1" applyAlignment="1">
      <alignment horizontal="center" vertical="center"/>
    </xf>
    <xf numFmtId="0" fontId="33" fillId="0" borderId="0" xfId="0" applyFont="1"/>
    <xf numFmtId="0" fontId="5" fillId="0" borderId="0" xfId="46" applyFont="1" applyFill="1" applyAlignment="1">
      <alignment vertical="center"/>
    </xf>
    <xf numFmtId="0" fontId="5" fillId="0" borderId="0" xfId="46" applyFont="1" applyFill="1" applyAlignment="1">
      <alignment horizontal="center" vertical="center" wrapText="1"/>
    </xf>
    <xf numFmtId="0" fontId="7" fillId="0" borderId="0" xfId="46" applyFont="1" applyFill="1" applyAlignment="1">
      <alignment horizontal="center" vertical="center" wrapText="1"/>
    </xf>
    <xf numFmtId="0" fontId="8" fillId="0" borderId="1" xfId="46" applyFont="1" applyFill="1" applyBorder="1" applyAlignment="1">
      <alignment horizontal="center" vertical="center" wrapText="1"/>
    </xf>
    <xf numFmtId="3" fontId="9" fillId="0" borderId="2" xfId="46" applyNumberFormat="1" applyFont="1" applyFill="1" applyBorder="1" applyAlignment="1">
      <alignment horizontal="center" vertical="center" wrapText="1"/>
    </xf>
    <xf numFmtId="3" fontId="20" fillId="0" borderId="2" xfId="46"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20" fillId="0" borderId="2" xfId="1" applyNumberFormat="1" applyFont="1" applyFill="1" applyBorder="1" applyAlignment="1">
      <alignment horizontal="center" vertical="center" wrapText="1"/>
    </xf>
    <xf numFmtId="0" fontId="33" fillId="0" borderId="0" xfId="32" applyFont="1" applyFill="1" applyAlignment="1">
      <alignment horizontal="right"/>
    </xf>
    <xf numFmtId="0" fontId="26" fillId="0" borderId="0" xfId="51" applyFont="1" applyAlignment="1">
      <alignment horizontal="center" vertical="center"/>
    </xf>
    <xf numFmtId="0" fontId="30" fillId="0" borderId="0" xfId="51" applyFont="1" applyAlignment="1">
      <alignment horizontal="center" vertical="center"/>
    </xf>
    <xf numFmtId="3" fontId="10" fillId="0" borderId="4" xfId="46" applyNumberFormat="1" applyFont="1" applyFill="1" applyBorder="1" applyAlignment="1">
      <alignment horizontal="center" vertical="center" wrapText="1"/>
    </xf>
    <xf numFmtId="3" fontId="10" fillId="0" borderId="4" xfId="46" applyNumberFormat="1" applyFont="1" applyFill="1" applyBorder="1" applyAlignment="1">
      <alignment horizontal="left" vertical="center" wrapText="1"/>
    </xf>
    <xf numFmtId="0" fontId="9" fillId="0" borderId="4" xfId="46" applyFont="1" applyFill="1" applyBorder="1" applyAlignment="1">
      <alignment horizontal="center" vertical="center" wrapText="1"/>
    </xf>
    <xf numFmtId="3" fontId="10" fillId="0" borderId="4" xfId="47" applyNumberFormat="1" applyFont="1" applyFill="1" applyBorder="1" applyAlignment="1">
      <alignment horizontal="center" vertical="center" wrapText="1"/>
    </xf>
    <xf numFmtId="3" fontId="9" fillId="0" borderId="4" xfId="47" applyNumberFormat="1" applyFont="1" applyFill="1" applyBorder="1" applyAlignment="1">
      <alignment horizontal="center" vertical="center" wrapText="1"/>
    </xf>
    <xf numFmtId="3" fontId="10" fillId="0" borderId="0" xfId="46" applyNumberFormat="1" applyFont="1" applyFill="1" applyBorder="1" applyAlignment="1">
      <alignment horizontal="center" vertical="center" wrapText="1"/>
    </xf>
  </cellXfs>
  <cellStyles count="53">
    <cellStyle name="Comma 10" xfId="43"/>
    <cellStyle name="Comma 10 10" xfId="3"/>
    <cellStyle name="Comma 10 2" xfId="8"/>
    <cellStyle name="Comma 10 2 2" xfId="29"/>
    <cellStyle name="Comma 11" xfId="7"/>
    <cellStyle name="Comma 11 2 3" xfId="14"/>
    <cellStyle name="Comma 15" xfId="10"/>
    <cellStyle name="Comma 2" xfId="17"/>
    <cellStyle name="Comma 2 2" xfId="44"/>
    <cellStyle name="Comma 2 2 2" xfId="38"/>
    <cellStyle name="Comma 2 2 3" xfId="5"/>
    <cellStyle name="Comma 2 3" xfId="48"/>
    <cellStyle name="Comma 2 6" xfId="27"/>
    <cellStyle name="Comma 3" xfId="4"/>
    <cellStyle name="Comma 3 2" xfId="39"/>
    <cellStyle name="Comma 4" xfId="37"/>
    <cellStyle name="Comma 4 2" xfId="36"/>
    <cellStyle name="Comma 5" xfId="40"/>
    <cellStyle name="Comma 5 3 2 2" xfId="25"/>
    <cellStyle name="Comma 5 4 2" xfId="18"/>
    <cellStyle name="Comma 6" xfId="35"/>
    <cellStyle name="Comma 7" xfId="47"/>
    <cellStyle name="Normal" xfId="0" builtinId="0"/>
    <cellStyle name="Normal 10" xfId="28"/>
    <cellStyle name="Normal 10 2 3" xfId="24"/>
    <cellStyle name="Normal 10 2 3 2" xfId="42"/>
    <cellStyle name="Normal 17" xfId="26"/>
    <cellStyle name="Normal 18" xfId="12"/>
    <cellStyle name="Normal 2" xfId="20"/>
    <cellStyle name="Normal 2 2" xfId="6"/>
    <cellStyle name="Normal 2 2 2" xfId="45"/>
    <cellStyle name="Normal 2 2 33" xfId="15"/>
    <cellStyle name="Normal 2 3 2 2" xfId="30"/>
    <cellStyle name="Normal 2 4 2 2" xfId="32"/>
    <cellStyle name="Normal 22" xfId="16"/>
    <cellStyle name="Normal 3" xfId="2"/>
    <cellStyle name="Normal 3 19" xfId="23"/>
    <cellStyle name="Normal 3 2" xfId="19"/>
    <cellStyle name="Normal 3 2 8" xfId="33"/>
    <cellStyle name="Normal 4" xfId="21"/>
    <cellStyle name="Normal 5" xfId="13"/>
    <cellStyle name="Normal 50" xfId="11"/>
    <cellStyle name="Normal 6" xfId="22"/>
    <cellStyle name="Normal 7" xfId="46"/>
    <cellStyle name="Normal 7 3" xfId="9"/>
    <cellStyle name="Normal 7 3 2" xfId="41"/>
    <cellStyle name="Normal 8" xfId="51"/>
    <cellStyle name="Normal 8 2" xfId="52"/>
    <cellStyle name="Normal 9" xfId="34"/>
    <cellStyle name="Normal_Bieu mau (CV ) 2 2" xfId="1"/>
    <cellStyle name="Normal_Bieu mau (CV ) 2_tong hop no dong 31.12.2014 " xfId="49"/>
    <cellStyle name="Normal_TTChung DA" xfId="50"/>
    <cellStyle name="Percent 2 2" xfId="3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uenzel\My%20Documents\Nigeria\RICE\CBA\19-07-TS%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1"/>
      <sheetName val="annuity"/>
      <sheetName val="FT_1"/>
      <sheetName val="ET_1"/>
      <sheetName val="0 Overview"/>
      <sheetName val="1 excDT"/>
      <sheetName val="c1 SUMYEAR"/>
      <sheetName val="c2 SUMFIN"/>
      <sheetName val="c5-6_ha"/>
      <sheetName val="5phase"/>
      <sheetName val="3 ecSUMYEAR"/>
      <sheetName val="3 fSUMYEAR"/>
      <sheetName val="CBAsum"/>
      <sheetName val="Sens"/>
      <sheetName val="22 ERR"/>
      <sheetName val="22 FIRR"/>
      <sheetName val="23 ESens"/>
      <sheetName val="23 FSens"/>
      <sheetName val="1 Price"/>
      <sheetName val="2-3 IPP"/>
      <sheetName val="4 finMod1"/>
      <sheetName val="4b ecMod1"/>
      <sheetName val="5 finMod2"/>
      <sheetName val="5b ecMod2"/>
      <sheetName val="GMsum"/>
      <sheetName val="6 Prod"/>
      <sheetName val="8-9 Yield"/>
      <sheetName val="8-9 MaCap"/>
      <sheetName val="10-13 SilCap"/>
      <sheetName val="16 MaCost"/>
      <sheetName val="17 Machin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Chi tiết Goc -AB"/>
      <sheetName val="SILICATE"/>
      <sheetName val="6823_PS_1700"/>
      <sheetName val="PU_ITALY_"/>
      <sheetName val="6823_PS_17001"/>
      <sheetName val="PU_ITALY_1"/>
      <sheetName val="갑지"/>
      <sheetName val="6823_PS_17002"/>
      <sheetName val="PU_ITALY_2"/>
      <sheetName val="XD4Poppy"/>
      <sheetName val="cot_xa"/>
      <sheetName val="giavl"/>
      <sheetName val="Ty le"/>
      <sheetName val="V-M(Bdinh)"/>
      <sheetName val="PT ksat"/>
      <sheetName val="LUONG KS"/>
      <sheetName val="May"/>
      <sheetName val="heso"/>
      <sheetName val="PTDG"/>
      <sheetName val="THDT"/>
      <sheetName val="VAT LIEU"/>
      <sheetName val="DTCT"/>
      <sheetName val="ranh hong"/>
      <sheetName val="NC"/>
      <sheetName val="Bia"/>
      <sheetName val="TT35"/>
      <sheetName val="gVL"/>
      <sheetName val="DATA"/>
      <sheetName val="luong"/>
      <sheetName val="MTO REV.2(ARMOR)"/>
      <sheetName val="??-BLDG"/>
      <sheetName val="Equipment"/>
      <sheetName val="DT_THAU"/>
      <sheetName val="DGVL"/>
      <sheetName val="Sheet3"/>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__-BLDG"/>
      <sheetName val="ND"/>
      <sheetName val="THCP Lap dat"/>
      <sheetName val="THCP xay dung"/>
      <sheetName val="Don gia XD"/>
      <sheetName val="Du toan XD"/>
      <sheetName val="NC+MTC"/>
      <sheetName val="MAIN GATE HOUSE"/>
      <sheetName val="CT -THVLNC"/>
      <sheetName val="Chiet tinh"/>
      <sheetName val="Giathanh1m3BT"/>
      <sheetName val="san dao"/>
      <sheetName val="KH tai chinh khoa san"/>
      <sheetName val="BG"/>
      <sheetName val="B-B"/>
      <sheetName val="Chenh lech vat tu"/>
      <sheetName val="Chiet tinh dz35"/>
      <sheetName val="Chi ti?t Goc -AB"/>
      <sheetName val="Chi ti_t Goc -AB"/>
      <sheetName val="TH"/>
      <sheetName val="PNT-QUOT-#3"/>
      <sheetName val="COAT&amp;WRAP-QIOT-#3"/>
      <sheetName val="THKL"/>
      <sheetName val="00000000"/>
      <sheetName val="10000000"/>
      <sheetName val="68-69"/>
      <sheetName val="Chi tiet ranh"/>
      <sheetName val="Duong Ngang"/>
      <sheetName val="San gia co"/>
      <sheetName val="Bien Bao"/>
      <sheetName val="Coc tieu - Coc H"/>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C"/>
      <sheetName val="NL"/>
      <sheetName val="SILICATE"/>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물량표S"/>
      <sheetName val="DG"/>
      <sheetName val="XT_Buoc 3"/>
      <sheetName val="PU_ITALY_"/>
      <sheetName val="TH_DZ35"/>
      <sheetName val="Tro_giup"/>
      <sheetName val="DON_GIA_CAN_THO"/>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TONGKE-HT"/>
      <sheetName val="Control"/>
      <sheetName val="THVATTU"/>
      <sheetName val="7606 DZ"/>
      <sheetName val="gvl"/>
      <sheetName val="402"/>
      <sheetName val="dongia (2)"/>
      <sheetName val="dnc4"/>
      <sheetName val="갑지"/>
      <sheetName val="Adix A"/>
      <sheetName val="Mall"/>
      <sheetName val="침하계"/>
      <sheetName val="BETON"/>
      <sheetName val="24-ACMV"/>
      <sheetName val="PU_ITALY_1"/>
      <sheetName val="TH_DZ351"/>
      <sheetName val="Tro_giup1"/>
      <sheetName val="DON_GIA_CAN_THO1"/>
      <sheetName val="PU_ITALY_2"/>
      <sheetName val="TH_DZ352"/>
      <sheetName val="Tro_giup2"/>
      <sheetName val="DON_GIA_CAN_THO2"/>
      <sheetName val="Don_gia_chi_tiet"/>
      <sheetName val="dg67-1"/>
      <sheetName val="Ky Lam Bridge"/>
      <sheetName val="Provisional Sums Item"/>
      <sheetName val="Gas Pressure Welding"/>
      <sheetName val="General Item&amp;General Requiremen"/>
      <sheetName val="General Items"/>
      <sheetName val="Regenral Requirements"/>
      <sheetName val="DGTH"/>
      <sheetName val="HĐ ngoài"/>
      <sheetName val="Don_gia"/>
      <sheetName val="DON_GIA_TRAM_(3)"/>
      <sheetName val="7606_DZ"/>
      <sheetName val="TONG_HOP_VL-NC_TT"/>
      <sheetName val="CHITIET_VL-NC-TT_-1p"/>
      <sheetName val="KPVC-BD_"/>
      <sheetName val="Ng.hàng xà+bulong"/>
      <sheetName val="chiet tinh"/>
      <sheetName val="S-curve "/>
      <sheetName val="TH_CNO"/>
      <sheetName val="NK_CHUNG"/>
      <sheetName val="CBKC-110"/>
      <sheetName val="CTG"/>
      <sheetName val="SL"/>
      <sheetName val="CT vat lieu"/>
      <sheetName val="vcdngan"/>
      <sheetName val="Du Toan"/>
      <sheetName val="NGUON"/>
      <sheetName val="DONVIBAN"/>
      <sheetName val="PROFILE"/>
      <sheetName val="BANCO (2)"/>
      <sheetName val="MT DPin (2)"/>
      <sheetName val="Commercial value"/>
      <sheetName val="NC"/>
      <sheetName val="TONG HOP VL-NC"/>
      <sheetName val="lam-moi"/>
      <sheetName val="So doi chieu LC"/>
      <sheetName val="366"/>
      <sheetName val="DG-VL"/>
      <sheetName val="PTDGCT"/>
      <sheetName val="TONG HOP T5 1998"/>
      <sheetName val="VL"/>
      <sheetName val="phuluc1"/>
      <sheetName val="A1.CN"/>
      <sheetName val="Đầu vào"/>
      <sheetName val="PTDG"/>
      <sheetName val="May"/>
      <sheetName val="DG DZ"/>
      <sheetName val="DG TBA"/>
      <sheetName val="DGXD"/>
      <sheetName val="TBA"/>
      <sheetName val="4.PTDG"/>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Cong"/>
      <sheetName val="Don gia chi tiet DIEN 2"/>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XD"/>
      <sheetName val="Cuongricc"/>
      <sheetName val="CT-35"/>
      <sheetName val="CT-0.4KV"/>
      <sheetName val="Data Input"/>
      <sheetName val="damgiua"/>
      <sheetName val="dgct"/>
      <sheetName val="????"/>
      <sheetName val="Cp&gt;10-Ln&lt;10"/>
      <sheetName val="Ln&lt;20"/>
      <sheetName val="EIRR&gt;1&lt;1"/>
      <sheetName val="EIRR&gt; 2"/>
      <sheetName val="EIRR&lt;2"/>
      <sheetName val="Sheet2"/>
      <sheetName val="Chenh lech vat tu"/>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KL Chi tiết Xây tô"/>
      <sheetName val="7606-TBA"/>
      <sheetName val="7606-ĐZ"/>
      <sheetName val="DM 67"/>
      <sheetName val="DG7606"/>
      <sheetName val="MTL$-INTER"/>
      <sheetName val="DG1426"/>
      <sheetName val="KH-Q1,Q2,01"/>
      <sheetName val="CT1"/>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 tiet"/>
      <sheetName val="07Base Cost"/>
      <sheetName val="1.R18 BF"/>
      <sheetName val="A"/>
      <sheetName val="G"/>
      <sheetName val="F-B"/>
      <sheetName val="H-J"/>
      <sheetName val="6.External works-R18"/>
      <sheetName val="BIDDING-SUM"/>
      <sheetName val="Bill 1_Quy dinh chung"/>
      <sheetName val="BM"/>
      <sheetName val="01"/>
      <sheetName val="02"/>
      <sheetName val=" 03"/>
      <sheetName val="04"/>
      <sheetName val="05"/>
      <sheetName val="06"/>
      <sheetName val="07"/>
      <sheetName val="08"/>
      <sheetName val="09"/>
      <sheetName val="chieu day san"/>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負荷集計（断熱不燃）"/>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Podium Concrete Works"/>
      <sheetName val="KLCT- TOWER"/>
      <sheetName val="KLCT- PODIUM"/>
      <sheetName val="Tower - Concrete Works"/>
      <sheetName val="Duc_bk"/>
      <sheetName val="실행"/>
      <sheetName val="Bill-04 ket cau thap- UNI"/>
      <sheetName val="Chi tiet KL"/>
      <sheetName val="Tổng hợp KL"/>
      <sheetName val="Gia thanh chuoi su"/>
      <sheetName val="Tiep dia"/>
      <sheetName val="Don gia vung III-Can Tho"/>
      <sheetName val="DGG"/>
      <sheetName val="INDEX"/>
      <sheetName val="base"/>
      <sheetName val="Area Cal"/>
      <sheetName val="Phan khai KLuong"/>
      <sheetName val="Duphong"/>
      <sheetName val="PAGE 1"/>
      <sheetName val="GAEYO"/>
      <sheetName val="Đầu tư"/>
      <sheetName val="Barrem"/>
      <sheetName val="INFO"/>
      <sheetName val="Summary"/>
      <sheetName val="DTICH"/>
      <sheetName val="Xay lapduongR3"/>
      <sheetName val="CANDOI"/>
      <sheetName val="MATK"/>
      <sheetName val="NHATKY"/>
      <sheetName val="Standardwerte"/>
      <sheetName val="BKBANRA"/>
      <sheetName val="BKMUAVAO"/>
      <sheetName val="DL"/>
      <sheetName val="CE(E)"/>
      <sheetName val="CE(M)"/>
      <sheetName val="Project Data"/>
      <sheetName val="Loại Vật tư"/>
      <sheetName val="tonghop"/>
      <sheetName val="DATA2"/>
      <sheetName val="PEDESB"/>
      <sheetName val="TH Vat tu"/>
      <sheetName val="Cửa"/>
      <sheetName val="JP_List"/>
      <sheetName val="SUBS"/>
      <sheetName val="Feeds"/>
      <sheetName val="final list 2005"/>
      <sheetName val="final_list_2005"/>
      <sheetName val="WORKINGS"/>
      <sheetName val="LV data"/>
      <sheetName val="dg tphcm"/>
      <sheetName val="DUCVIETPQ"/>
      <sheetName val="INFOR-ST"/>
      <sheetName val="T.KÊ K.CẤU"/>
      <sheetName val="Bill 01 - CTN"/>
      <sheetName val="Bill 2.2 Villa 2 beds"/>
      <sheetName val="D&amp;W"/>
      <sheetName val="Bang trong luong rieng thep"/>
      <sheetName val="갑지1"/>
      <sheetName val="LEGEND"/>
      <sheetName val="6PILE  (돌출)"/>
      <sheetName val="6MONTHS"/>
      <sheetName val="gia cong tac"/>
      <sheetName val="____"/>
      <sheetName val="Measure 1306"/>
      <sheetName val="0"/>
      <sheetName val="PRI-LS"/>
      <sheetName val="NKC6"/>
      <sheetName val="DTXD"/>
      <sheetName val="Door and window"/>
      <sheetName val="DETAIL "/>
      <sheetName val="GV1-D13 (Casement door)"/>
      <sheetName val="CPDDII"/>
      <sheetName val="NVL"/>
      <sheetName val="Note"/>
      <sheetName val="DLdauvao"/>
      <sheetName val="CẤP THOÁT NƯỚC"/>
      <sheetName val="ESTI."/>
      <sheetName val="TH MTC"/>
      <sheetName val="TH N.Cong"/>
      <sheetName val="project_management"/>
      <sheetName val="MAIN_GATE_HOUSE"/>
      <sheetName val="REINF_"/>
      <sheetName val="Du_toan"/>
      <sheetName val="Bang_KL"/>
      <sheetName val="MH_RATE"/>
      <sheetName val="Lcau_-_Lxuc"/>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DG7606DZ"/>
      <sheetName val="BẢNG KHỐI LƯỢNG TỔNG HỢP"/>
      <sheetName val="VND"/>
      <sheetName val="Buy vs. Lease Car"/>
      <sheetName val="___S"/>
      <sheetName val="___"/>
      <sheetName val="__"/>
      <sheetName val="______"/>
      <sheetName val="GTTBA"/>
      <sheetName val="Hardware"/>
      <sheetName val="HWW"/>
      <sheetName val="TH_CPTB"/>
      <sheetName val="CP Khac cuoc VC"/>
      <sheetName val="新规"/>
      <sheetName val="Code"/>
      <sheetName val="Budget Code"/>
      <sheetName val="Master"/>
      <sheetName val="CTKL KTX HT"/>
      <sheetName val="2.Chiet tinh"/>
      <sheetName val="I-KAMAR"/>
      <sheetName val="daf-3(OK)"/>
      <sheetName val="daf-7(OK)"/>
      <sheetName val="subcon sched"/>
      <sheetName val="NHÀ NHẬP LIỆU"/>
      <sheetName val="MÓNG SILO"/>
      <sheetName val="PRE (E)"/>
      <sheetName val="HVAC.BLOCK B4"/>
      <sheetName val="SEX"/>
      <sheetName val="SourceData"/>
      <sheetName val="Z"/>
      <sheetName val="Tong du toan"/>
      <sheetName val="Bill 2 - ketcau"/>
      <sheetName val="A1"/>
      <sheetName val="IBASE"/>
      <sheetName val="DANHMUC"/>
      <sheetName val="13-Cốt thép (10mm&lt;D≤18mm) FO16"/>
      <sheetName val="du lieu du toan"/>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Chi tiet lan can"/>
      <sheetName val="PU_ITALY_4"/>
      <sheetName val="Tro_giup4"/>
      <sheetName val="TH_DZ354"/>
      <sheetName val="CHITIET_VL-NC-TT_-1p2"/>
      <sheetName val="TONG_HOP_VL-NC_TT2"/>
      <sheetName val="KPVC-BD_2"/>
      <sheetName val="Don_gia2"/>
      <sheetName val="#REF!"/>
      <sheetName val="Luong NII"/>
      <sheetName val="Cpbetong"/>
      <sheetName val="366fun"/>
      <sheetName val="DM_60606061"/>
      <sheetName val="DINH MUC THI NGHIEM"/>
      <sheetName val="CUOCVC"/>
      <sheetName val="Luong NI"/>
      <sheetName val="Vatlieu"/>
      <sheetName val="CT"/>
      <sheetName val="DTCTchung"/>
      <sheetName val="cuocbd"/>
      <sheetName val="CUOC"/>
      <sheetName val="Dlieu dau vao"/>
      <sheetName val="7606"/>
      <sheetName val="OT"/>
      <sheetName val="Income Statement"/>
      <sheetName val="Shareholders' Equity"/>
      <sheetName val="DON_GIA_TRAM_(3)2"/>
      <sheetName val="DON_GIA_CAN_THO4"/>
      <sheetName val="7606_DZ2"/>
      <sheetName val="Don_gia_chi_tiet2"/>
      <sheetName val="Gia_vat_tu1"/>
      <sheetName val="Ky_Lam_Bridge1"/>
      <sheetName val="Provisional_Sums_Item1"/>
      <sheetName val="Gas_Pressure_Welding1"/>
      <sheetName val="General_Item&amp;General_Requireme1"/>
      <sheetName val="General_Items1"/>
      <sheetName val="Regenral_Requirements1"/>
      <sheetName val="Ng_hàng_xà+bulong1"/>
      <sheetName val="CT_vat_lieu1"/>
      <sheetName val="Income_Statement1"/>
      <sheetName val="Shareholders'_Equity1"/>
      <sheetName val="Gia_vat_tu"/>
      <sheetName val="Income_Statement"/>
      <sheetName val="Shareholders'_Equity"/>
      <sheetName val="VC.xd"/>
      <sheetName val="Gia.VLTB"/>
      <sheetName val="B.Luong"/>
      <sheetName val="C.May"/>
      <sheetName val="don_giaQB"/>
      <sheetName val="dm 366"/>
      <sheetName val="DM 6060"/>
      <sheetName val="DM_4970"/>
      <sheetName val="TK-TUBU"/>
      <sheetName val="DGIA"/>
      <sheetName val="TT"/>
      <sheetName val="LX -TT05"/>
      <sheetName val="NC Moi TT05"/>
      <sheetName val="project_management1"/>
      <sheetName val="REINF_1"/>
      <sheetName val="Rates_20091"/>
      <sheetName val="Du_toan1"/>
      <sheetName val="MAIN_GATE_HOUSE1"/>
      <sheetName val="Commercial_value1"/>
      <sheetName val="dgtn"/>
      <sheetName val="DinhMuc"/>
      <sheetName val="DM7606"/>
      <sheetName val="XDM22"/>
      <sheetName val="Gvlch"/>
      <sheetName val="DGLX"/>
      <sheetName val="DG 1426"/>
      <sheetName val="7606(TT01)"/>
      <sheetName val="7606TBA(TT01)"/>
      <sheetName val="DG7606TBA"/>
      <sheetName val="CTTN"/>
      <sheetName val="Luong_Cnhan"/>
      <sheetName val="DMTN"/>
      <sheetName val="VatTU"/>
      <sheetName val="DM_336cai tao"/>
      <sheetName val="Dongia7606new"/>
      <sheetName val="Luong BN"/>
      <sheetName val="Luong TB"/>
      <sheetName val="Ca may TB"/>
      <sheetName val="Ca máy BN"/>
      <sheetName val="Vật liệu"/>
      <sheetName val="dgh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sheetData sheetId="650" refreshError="1"/>
      <sheetData sheetId="651" refreshError="1"/>
      <sheetData sheetId="652" refreshError="1"/>
      <sheetData sheetId="653" refreshError="1"/>
      <sheetData sheetId="654"/>
      <sheetData sheetId="655"/>
      <sheetData sheetId="656"/>
      <sheetData sheetId="657"/>
      <sheetData sheetId="658"/>
      <sheetData sheetId="659"/>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385"/>
  <sheetViews>
    <sheetView tabSelected="1" zoomScale="90" zoomScaleNormal="90" zoomScaleSheetLayoutView="90" workbookViewId="0">
      <selection activeCell="B12" sqref="B12"/>
    </sheetView>
  </sheetViews>
  <sheetFormatPr defaultColWidth="9.140625" defaultRowHeight="12.75"/>
  <cols>
    <col min="1" max="1" width="6.28515625" style="8" customWidth="1"/>
    <col min="2" max="2" width="42.28515625" style="8" customWidth="1"/>
    <col min="3" max="3" width="8.7109375" style="8" customWidth="1"/>
    <col min="4" max="4" width="8.28515625" style="8" customWidth="1"/>
    <col min="5" max="5" width="6.85546875" style="8" customWidth="1"/>
    <col min="6" max="6" width="10.140625" style="8" customWidth="1"/>
    <col min="7" max="7" width="10.42578125" style="8" customWidth="1"/>
    <col min="8" max="8" width="15.140625" style="8" customWidth="1"/>
    <col min="9" max="9" width="9.7109375" style="8" customWidth="1"/>
    <col min="10" max="11" width="8.28515625" style="8" customWidth="1"/>
    <col min="12" max="12" width="8.7109375" style="8" customWidth="1"/>
    <col min="13" max="13" width="8.5703125" style="8" customWidth="1"/>
    <col min="14" max="14" width="9.42578125" style="8" customWidth="1"/>
    <col min="15" max="15" width="9.7109375" style="8" customWidth="1"/>
    <col min="16" max="16" width="7.42578125" style="8" customWidth="1"/>
    <col min="17" max="17" width="8.28515625" style="8" customWidth="1"/>
    <col min="18" max="18" width="8.42578125" style="8" customWidth="1"/>
    <col min="19" max="19" width="8" style="8" customWidth="1"/>
    <col min="20" max="21" width="7.5703125" style="8" customWidth="1"/>
    <col min="22" max="22" width="6.28515625" style="8" customWidth="1"/>
    <col min="23" max="23" width="7.7109375" style="8" customWidth="1"/>
    <col min="24" max="24" width="8" style="8" customWidth="1"/>
    <col min="25" max="26" width="7.140625" style="8" customWidth="1"/>
    <col min="27" max="27" width="12.7109375" style="36" customWidth="1"/>
    <col min="28" max="35" width="9.140625" style="33"/>
    <col min="36" max="16384" width="9.140625" style="8"/>
  </cols>
  <sheetData>
    <row r="1" spans="1:27" s="24" customFormat="1" ht="29.25" customHeight="1">
      <c r="A1" s="50" t="s">
        <v>153</v>
      </c>
      <c r="B1" s="51"/>
      <c r="C1" s="51"/>
      <c r="D1" s="51"/>
      <c r="E1" s="51"/>
      <c r="F1" s="51"/>
      <c r="G1" s="51"/>
      <c r="H1" s="51"/>
      <c r="I1" s="51"/>
      <c r="J1" s="51"/>
      <c r="K1" s="51"/>
      <c r="L1" s="51"/>
      <c r="M1" s="51"/>
      <c r="N1" s="51"/>
      <c r="O1" s="51"/>
      <c r="P1" s="51"/>
      <c r="Q1" s="51"/>
      <c r="R1" s="51"/>
      <c r="S1" s="51"/>
      <c r="T1" s="59" t="s">
        <v>23</v>
      </c>
      <c r="U1" s="59"/>
      <c r="V1" s="59"/>
      <c r="W1" s="59"/>
      <c r="X1" s="59"/>
      <c r="Y1" s="59"/>
      <c r="Z1" s="59"/>
      <c r="AA1" s="59"/>
    </row>
    <row r="2" spans="1:27" s="24" customFormat="1" ht="29.25" customHeight="1">
      <c r="A2" s="52" t="s">
        <v>131</v>
      </c>
      <c r="B2" s="52"/>
      <c r="C2" s="52"/>
      <c r="D2" s="52"/>
      <c r="E2" s="52"/>
      <c r="F2" s="52"/>
      <c r="G2" s="52"/>
      <c r="H2" s="52"/>
      <c r="I2" s="52"/>
      <c r="J2" s="52"/>
      <c r="K2" s="52"/>
      <c r="L2" s="52"/>
      <c r="M2" s="52"/>
      <c r="N2" s="52"/>
      <c r="O2" s="52"/>
      <c r="P2" s="52"/>
      <c r="Q2" s="52"/>
      <c r="R2" s="52"/>
      <c r="S2" s="52"/>
      <c r="T2" s="52"/>
      <c r="U2" s="52"/>
      <c r="V2" s="52"/>
      <c r="W2" s="52"/>
      <c r="X2" s="52"/>
      <c r="Y2" s="52"/>
      <c r="Z2" s="52"/>
      <c r="AA2" s="52"/>
    </row>
    <row r="3" spans="1:27" s="24" customFormat="1" ht="29.25" customHeight="1">
      <c r="A3" s="53"/>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s="26" customFormat="1" ht="29.25" customHeight="1">
      <c r="A4" s="25"/>
      <c r="B4" s="25"/>
      <c r="C4" s="25"/>
      <c r="D4" s="25"/>
      <c r="E4" s="25"/>
      <c r="F4" s="25"/>
      <c r="G4" s="25"/>
      <c r="H4" s="25"/>
      <c r="I4" s="25"/>
      <c r="J4" s="25"/>
      <c r="K4" s="25"/>
      <c r="L4" s="25"/>
      <c r="M4" s="25"/>
      <c r="N4" s="25"/>
      <c r="O4" s="25"/>
      <c r="P4" s="25"/>
      <c r="Q4" s="25"/>
      <c r="R4" s="25"/>
      <c r="S4" s="25"/>
      <c r="T4" s="25"/>
      <c r="U4" s="54" t="s">
        <v>24</v>
      </c>
      <c r="V4" s="54"/>
      <c r="W4" s="54"/>
      <c r="X4" s="54"/>
      <c r="Y4" s="54"/>
      <c r="Z4" s="54"/>
      <c r="AA4" s="54"/>
    </row>
    <row r="5" spans="1:27" s="27" customFormat="1" ht="30.75" customHeight="1">
      <c r="A5" s="55" t="s">
        <v>25</v>
      </c>
      <c r="B5" s="55" t="s">
        <v>26</v>
      </c>
      <c r="C5" s="55" t="s">
        <v>1</v>
      </c>
      <c r="D5" s="55" t="s">
        <v>2</v>
      </c>
      <c r="E5" s="55" t="s">
        <v>27</v>
      </c>
      <c r="F5" s="55" t="s">
        <v>28</v>
      </c>
      <c r="G5" s="55" t="s">
        <v>29</v>
      </c>
      <c r="H5" s="55" t="s">
        <v>30</v>
      </c>
      <c r="I5" s="55"/>
      <c r="J5" s="55"/>
      <c r="K5" s="55"/>
      <c r="L5" s="55"/>
      <c r="M5" s="55"/>
      <c r="N5" s="55"/>
      <c r="O5" s="57" t="s">
        <v>31</v>
      </c>
      <c r="P5" s="57"/>
      <c r="Q5" s="57"/>
      <c r="R5" s="57"/>
      <c r="S5" s="55" t="s">
        <v>32</v>
      </c>
      <c r="T5" s="55"/>
      <c r="U5" s="55"/>
      <c r="V5" s="55"/>
      <c r="W5" s="55"/>
      <c r="X5" s="55"/>
      <c r="Y5" s="55"/>
      <c r="Z5" s="55" t="s">
        <v>3</v>
      </c>
      <c r="AA5" s="55" t="s">
        <v>33</v>
      </c>
    </row>
    <row r="6" spans="1:27" s="27" customFormat="1" ht="22.5" customHeight="1">
      <c r="A6" s="55"/>
      <c r="B6" s="55"/>
      <c r="C6" s="55"/>
      <c r="D6" s="55"/>
      <c r="E6" s="55"/>
      <c r="F6" s="55"/>
      <c r="G6" s="55"/>
      <c r="H6" s="55" t="s">
        <v>34</v>
      </c>
      <c r="I6" s="55" t="s">
        <v>35</v>
      </c>
      <c r="J6" s="55"/>
      <c r="K6" s="55"/>
      <c r="L6" s="55"/>
      <c r="M6" s="55"/>
      <c r="N6" s="55"/>
      <c r="O6" s="57"/>
      <c r="P6" s="57"/>
      <c r="Q6" s="57"/>
      <c r="R6" s="57"/>
      <c r="S6" s="55"/>
      <c r="T6" s="55"/>
      <c r="U6" s="55"/>
      <c r="V6" s="55"/>
      <c r="W6" s="55"/>
      <c r="X6" s="55"/>
      <c r="Y6" s="55"/>
      <c r="Z6" s="55"/>
      <c r="AA6" s="55"/>
    </row>
    <row r="7" spans="1:27" s="27" customFormat="1" ht="24" customHeight="1">
      <c r="A7" s="55"/>
      <c r="B7" s="55"/>
      <c r="C7" s="55"/>
      <c r="D7" s="55"/>
      <c r="E7" s="55"/>
      <c r="F7" s="55"/>
      <c r="G7" s="55"/>
      <c r="H7" s="55"/>
      <c r="I7" s="55" t="s">
        <v>36</v>
      </c>
      <c r="J7" s="56" t="s">
        <v>37</v>
      </c>
      <c r="K7" s="56"/>
      <c r="L7" s="56"/>
      <c r="M7" s="56"/>
      <c r="N7" s="56"/>
      <c r="O7" s="57" t="s">
        <v>36</v>
      </c>
      <c r="P7" s="58" t="s">
        <v>22</v>
      </c>
      <c r="Q7" s="58"/>
      <c r="R7" s="58"/>
      <c r="S7" s="55" t="s">
        <v>36</v>
      </c>
      <c r="T7" s="56" t="s">
        <v>22</v>
      </c>
      <c r="U7" s="56"/>
      <c r="V7" s="56"/>
      <c r="W7" s="56"/>
      <c r="X7" s="56"/>
      <c r="Y7" s="56"/>
      <c r="Z7" s="55"/>
      <c r="AA7" s="55"/>
    </row>
    <row r="8" spans="1:27" s="27" customFormat="1" ht="25.9" customHeight="1">
      <c r="A8" s="55"/>
      <c r="B8" s="55"/>
      <c r="C8" s="55"/>
      <c r="D8" s="55"/>
      <c r="E8" s="55"/>
      <c r="F8" s="55"/>
      <c r="G8" s="55"/>
      <c r="H8" s="55"/>
      <c r="I8" s="55"/>
      <c r="J8" s="55" t="s">
        <v>38</v>
      </c>
      <c r="K8" s="55"/>
      <c r="L8" s="55" t="s">
        <v>39</v>
      </c>
      <c r="M8" s="55"/>
      <c r="N8" s="55"/>
      <c r="O8" s="57"/>
      <c r="P8" s="57" t="s">
        <v>40</v>
      </c>
      <c r="Q8" s="57"/>
      <c r="R8" s="57" t="s">
        <v>41</v>
      </c>
      <c r="S8" s="55"/>
      <c r="T8" s="55" t="s">
        <v>42</v>
      </c>
      <c r="U8" s="55"/>
      <c r="V8" s="55"/>
      <c r="W8" s="55" t="s">
        <v>43</v>
      </c>
      <c r="X8" s="55"/>
      <c r="Y8" s="55"/>
      <c r="Z8" s="55"/>
      <c r="AA8" s="55"/>
    </row>
    <row r="9" spans="1:27" s="27" customFormat="1" ht="28.5" customHeight="1">
      <c r="A9" s="55"/>
      <c r="B9" s="55"/>
      <c r="C9" s="55"/>
      <c r="D9" s="55"/>
      <c r="E9" s="55"/>
      <c r="F9" s="55"/>
      <c r="G9" s="55"/>
      <c r="H9" s="55"/>
      <c r="I9" s="55"/>
      <c r="J9" s="55" t="s">
        <v>4</v>
      </c>
      <c r="K9" s="55" t="s">
        <v>44</v>
      </c>
      <c r="L9" s="55" t="s">
        <v>45</v>
      </c>
      <c r="M9" s="55" t="s">
        <v>46</v>
      </c>
      <c r="N9" s="55"/>
      <c r="O9" s="57"/>
      <c r="P9" s="57" t="s">
        <v>4</v>
      </c>
      <c r="Q9" s="57" t="s">
        <v>5</v>
      </c>
      <c r="R9" s="57"/>
      <c r="S9" s="55"/>
      <c r="T9" s="55" t="s">
        <v>4</v>
      </c>
      <c r="U9" s="55" t="s">
        <v>37</v>
      </c>
      <c r="V9" s="55"/>
      <c r="W9" s="55" t="s">
        <v>4</v>
      </c>
      <c r="X9" s="55" t="s">
        <v>37</v>
      </c>
      <c r="Y9" s="55"/>
      <c r="Z9" s="55"/>
      <c r="AA9" s="55"/>
    </row>
    <row r="10" spans="1:27" s="27" customFormat="1" ht="27" customHeight="1">
      <c r="A10" s="55"/>
      <c r="B10" s="55"/>
      <c r="C10" s="55"/>
      <c r="D10" s="55"/>
      <c r="E10" s="55"/>
      <c r="F10" s="55"/>
      <c r="G10" s="55"/>
      <c r="H10" s="55"/>
      <c r="I10" s="55"/>
      <c r="J10" s="55"/>
      <c r="K10" s="55"/>
      <c r="L10" s="55"/>
      <c r="M10" s="55" t="s">
        <v>4</v>
      </c>
      <c r="N10" s="55" t="s">
        <v>47</v>
      </c>
      <c r="O10" s="57"/>
      <c r="P10" s="57"/>
      <c r="Q10" s="57"/>
      <c r="R10" s="57"/>
      <c r="S10" s="55"/>
      <c r="T10" s="55"/>
      <c r="U10" s="55" t="s">
        <v>48</v>
      </c>
      <c r="V10" s="55" t="s">
        <v>49</v>
      </c>
      <c r="W10" s="55"/>
      <c r="X10" s="55" t="s">
        <v>50</v>
      </c>
      <c r="Y10" s="55" t="s">
        <v>51</v>
      </c>
      <c r="Z10" s="55"/>
      <c r="AA10" s="55"/>
    </row>
    <row r="11" spans="1:27" s="27" customFormat="1" ht="54" customHeight="1">
      <c r="A11" s="55"/>
      <c r="B11" s="55"/>
      <c r="C11" s="55"/>
      <c r="D11" s="55"/>
      <c r="E11" s="55"/>
      <c r="F11" s="55"/>
      <c r="G11" s="55"/>
      <c r="H11" s="55"/>
      <c r="I11" s="55"/>
      <c r="J11" s="55"/>
      <c r="K11" s="55"/>
      <c r="L11" s="55"/>
      <c r="M11" s="55"/>
      <c r="N11" s="55"/>
      <c r="O11" s="57"/>
      <c r="P11" s="57"/>
      <c r="Q11" s="57"/>
      <c r="R11" s="57"/>
      <c r="S11" s="55"/>
      <c r="T11" s="55"/>
      <c r="U11" s="55"/>
      <c r="V11" s="55"/>
      <c r="W11" s="55"/>
      <c r="X11" s="55"/>
      <c r="Y11" s="55"/>
      <c r="Z11" s="55"/>
      <c r="AA11" s="55"/>
    </row>
    <row r="12" spans="1:27" s="67" customFormat="1" ht="42.75" customHeight="1">
      <c r="A12" s="7"/>
      <c r="B12" s="7" t="s">
        <v>52</v>
      </c>
      <c r="C12" s="7"/>
      <c r="D12" s="7"/>
      <c r="E12" s="7"/>
      <c r="F12" s="7"/>
      <c r="G12" s="7"/>
      <c r="H12" s="7"/>
      <c r="I12" s="7">
        <f>I13+I16+I25+I28+I31</f>
        <v>4280996.3934690002</v>
      </c>
      <c r="J12" s="7">
        <f t="shared" ref="J12:V12" si="0">J13+J16+J25+J28+J31</f>
        <v>682472.85185500002</v>
      </c>
      <c r="K12" s="7">
        <f t="shared" si="0"/>
        <v>352501.49892499996</v>
      </c>
      <c r="L12" s="7">
        <v>0</v>
      </c>
      <c r="M12" s="7">
        <f t="shared" si="0"/>
        <v>3397640.8426890001</v>
      </c>
      <c r="N12" s="7">
        <f t="shared" si="0"/>
        <v>2150018</v>
      </c>
      <c r="O12" s="7">
        <f t="shared" si="0"/>
        <v>2649500.2056294004</v>
      </c>
      <c r="P12" s="7">
        <f t="shared" si="0"/>
        <v>253843.89581839999</v>
      </c>
      <c r="Q12" s="7">
        <f t="shared" si="0"/>
        <v>121267.50981</v>
      </c>
      <c r="R12" s="7">
        <f t="shared" si="0"/>
        <v>2084998.8000010001</v>
      </c>
      <c r="S12" s="7">
        <f t="shared" si="0"/>
        <v>947495</v>
      </c>
      <c r="T12" s="7">
        <f t="shared" si="0"/>
        <v>150000</v>
      </c>
      <c r="U12" s="7">
        <f t="shared" si="0"/>
        <v>150000</v>
      </c>
      <c r="V12" s="7">
        <f t="shared" si="0"/>
        <v>0</v>
      </c>
      <c r="W12" s="7">
        <f>SUM(X12:Y12)</f>
        <v>797495</v>
      </c>
      <c r="X12" s="7">
        <f>X13+X16+X25</f>
        <v>712795</v>
      </c>
      <c r="Y12" s="7">
        <f>Y13+Y16+Y25</f>
        <v>84700</v>
      </c>
      <c r="Z12" s="7"/>
      <c r="AA12" s="7"/>
    </row>
    <row r="13" spans="1:27" s="30" customFormat="1" ht="30.75" customHeight="1">
      <c r="A13" s="62" t="s">
        <v>6</v>
      </c>
      <c r="B13" s="63" t="s">
        <v>53</v>
      </c>
      <c r="C13" s="64"/>
      <c r="D13" s="64"/>
      <c r="E13" s="64"/>
      <c r="F13" s="64"/>
      <c r="G13" s="64"/>
      <c r="H13" s="64"/>
      <c r="I13" s="65">
        <f>I14</f>
        <v>270260</v>
      </c>
      <c r="J13" s="65">
        <f t="shared" ref="J13:Y13" si="1">J14</f>
        <v>53416</v>
      </c>
      <c r="K13" s="65">
        <f t="shared" si="1"/>
        <v>0</v>
      </c>
      <c r="L13" s="65">
        <f t="shared" si="1"/>
        <v>0</v>
      </c>
      <c r="M13" s="65">
        <f t="shared" si="1"/>
        <v>216844</v>
      </c>
      <c r="N13" s="65">
        <f t="shared" si="1"/>
        <v>151791</v>
      </c>
      <c r="O13" s="65">
        <f t="shared" si="1"/>
        <v>112705</v>
      </c>
      <c r="P13" s="65">
        <f t="shared" si="1"/>
        <v>0</v>
      </c>
      <c r="Q13" s="65">
        <f t="shared" si="1"/>
        <v>0</v>
      </c>
      <c r="R13" s="65">
        <f t="shared" si="1"/>
        <v>98300</v>
      </c>
      <c r="S13" s="65">
        <f t="shared" si="1"/>
        <v>85950</v>
      </c>
      <c r="T13" s="65">
        <f t="shared" si="1"/>
        <v>5000</v>
      </c>
      <c r="U13" s="65">
        <f t="shared" si="1"/>
        <v>5000</v>
      </c>
      <c r="V13" s="65">
        <f t="shared" si="1"/>
        <v>0</v>
      </c>
      <c r="W13" s="65">
        <f t="shared" si="1"/>
        <v>80950</v>
      </c>
      <c r="X13" s="65">
        <f t="shared" si="1"/>
        <v>56665</v>
      </c>
      <c r="Y13" s="65">
        <f t="shared" si="1"/>
        <v>24285</v>
      </c>
      <c r="Z13" s="65"/>
      <c r="AA13" s="66"/>
    </row>
    <row r="14" spans="1:27" s="32" customFormat="1" ht="30.75" customHeight="1">
      <c r="A14" s="7">
        <v>1</v>
      </c>
      <c r="B14" s="23" t="s">
        <v>54</v>
      </c>
      <c r="C14" s="31"/>
      <c r="D14" s="31"/>
      <c r="E14" s="31"/>
      <c r="F14" s="31"/>
      <c r="G14" s="31"/>
      <c r="H14" s="31"/>
      <c r="I14" s="5">
        <f>SUM(I15)</f>
        <v>270260</v>
      </c>
      <c r="J14" s="5">
        <f t="shared" ref="J14:Y14" si="2">SUM(J15)</f>
        <v>53416</v>
      </c>
      <c r="K14" s="5">
        <f t="shared" si="2"/>
        <v>0</v>
      </c>
      <c r="L14" s="5">
        <f t="shared" si="2"/>
        <v>0</v>
      </c>
      <c r="M14" s="5">
        <f t="shared" si="2"/>
        <v>216844</v>
      </c>
      <c r="N14" s="5">
        <f t="shared" si="2"/>
        <v>151791</v>
      </c>
      <c r="O14" s="5">
        <f t="shared" si="2"/>
        <v>112705</v>
      </c>
      <c r="P14" s="5">
        <f t="shared" si="2"/>
        <v>0</v>
      </c>
      <c r="Q14" s="5">
        <f t="shared" si="2"/>
        <v>0</v>
      </c>
      <c r="R14" s="5">
        <f t="shared" si="2"/>
        <v>98300</v>
      </c>
      <c r="S14" s="5">
        <f t="shared" si="2"/>
        <v>85950</v>
      </c>
      <c r="T14" s="5">
        <f t="shared" si="2"/>
        <v>5000</v>
      </c>
      <c r="U14" s="5">
        <f t="shared" si="2"/>
        <v>5000</v>
      </c>
      <c r="V14" s="5">
        <f t="shared" si="2"/>
        <v>0</v>
      </c>
      <c r="W14" s="5">
        <f t="shared" si="2"/>
        <v>80950</v>
      </c>
      <c r="X14" s="5">
        <f t="shared" si="2"/>
        <v>56665</v>
      </c>
      <c r="Y14" s="5">
        <f t="shared" si="2"/>
        <v>24285</v>
      </c>
      <c r="Z14" s="5"/>
      <c r="AA14" s="5"/>
    </row>
    <row r="15" spans="1:27" s="30" customFormat="1" ht="61.5" customHeight="1">
      <c r="A15" s="8" t="s">
        <v>7</v>
      </c>
      <c r="B15" s="21" t="s">
        <v>55</v>
      </c>
      <c r="C15" s="29" t="s">
        <v>56</v>
      </c>
      <c r="D15" s="29"/>
      <c r="E15" s="29" t="s">
        <v>19</v>
      </c>
      <c r="F15" s="29" t="s">
        <v>57</v>
      </c>
      <c r="G15" s="29" t="s">
        <v>58</v>
      </c>
      <c r="H15" s="29" t="s">
        <v>59</v>
      </c>
      <c r="I15" s="6">
        <f>+J15+M15</f>
        <v>270260</v>
      </c>
      <c r="J15" s="6">
        <v>53416</v>
      </c>
      <c r="K15" s="6"/>
      <c r="L15" s="6"/>
      <c r="M15" s="6">
        <v>216844</v>
      </c>
      <c r="N15" s="6">
        <v>151791</v>
      </c>
      <c r="O15" s="6">
        <v>112705</v>
      </c>
      <c r="P15" s="6"/>
      <c r="Q15" s="6"/>
      <c r="R15" s="6">
        <v>98300</v>
      </c>
      <c r="S15" s="8">
        <f>U15+X15+Y15</f>
        <v>85950</v>
      </c>
      <c r="T15" s="8">
        <f t="shared" ref="T15:T27" si="3">SUM(U15:V15)</f>
        <v>5000</v>
      </c>
      <c r="U15" s="6">
        <v>5000</v>
      </c>
      <c r="V15" s="6"/>
      <c r="W15" s="8">
        <f t="shared" ref="W15:W27" si="4">SUM(X15:Y15)</f>
        <v>80950</v>
      </c>
      <c r="X15" s="6">
        <f>56665</f>
        <v>56665</v>
      </c>
      <c r="Y15" s="6">
        <v>24285</v>
      </c>
      <c r="Z15" s="6"/>
      <c r="AA15" s="6" t="s">
        <v>15</v>
      </c>
    </row>
    <row r="16" spans="1:27" s="30" customFormat="1" ht="34.5" customHeight="1">
      <c r="A16" s="7" t="s">
        <v>11</v>
      </c>
      <c r="B16" s="23" t="s">
        <v>60</v>
      </c>
      <c r="C16" s="29"/>
      <c r="D16" s="29"/>
      <c r="E16" s="29"/>
      <c r="F16" s="29"/>
      <c r="G16" s="29"/>
      <c r="H16" s="29"/>
      <c r="I16" s="5">
        <f>I20+I17</f>
        <v>2544213.3934690002</v>
      </c>
      <c r="J16" s="5">
        <f t="shared" ref="J16:Y16" si="5">J20+J17</f>
        <v>425271.85185500002</v>
      </c>
      <c r="K16" s="5">
        <f t="shared" si="5"/>
        <v>322212.49892499996</v>
      </c>
      <c r="L16" s="5">
        <f t="shared" si="5"/>
        <v>0</v>
      </c>
      <c r="M16" s="5">
        <f t="shared" si="5"/>
        <v>1974847.8426890001</v>
      </c>
      <c r="N16" s="5">
        <f t="shared" si="5"/>
        <v>1168927</v>
      </c>
      <c r="O16" s="5">
        <f t="shared" si="5"/>
        <v>1733560.5732674</v>
      </c>
      <c r="P16" s="5">
        <f t="shared" si="5"/>
        <v>253843.89581839999</v>
      </c>
      <c r="Q16" s="5">
        <f t="shared" si="5"/>
        <v>93096.993432000003</v>
      </c>
      <c r="R16" s="5">
        <f t="shared" si="5"/>
        <v>1357794.684017</v>
      </c>
      <c r="S16" s="5">
        <f t="shared" si="5"/>
        <v>303701</v>
      </c>
      <c r="T16" s="5">
        <f t="shared" si="5"/>
        <v>108601</v>
      </c>
      <c r="U16" s="5">
        <f t="shared" si="5"/>
        <v>108601</v>
      </c>
      <c r="V16" s="5">
        <f t="shared" si="5"/>
        <v>0</v>
      </c>
      <c r="W16" s="5">
        <f t="shared" si="5"/>
        <v>195100</v>
      </c>
      <c r="X16" s="5">
        <f t="shared" si="5"/>
        <v>183100</v>
      </c>
      <c r="Y16" s="5">
        <f t="shared" si="5"/>
        <v>12000</v>
      </c>
      <c r="Z16" s="5"/>
      <c r="AA16" s="6"/>
    </row>
    <row r="17" spans="1:35" s="10" customFormat="1" ht="30.75" customHeight="1">
      <c r="A17" s="7">
        <v>1</v>
      </c>
      <c r="B17" s="4" t="s">
        <v>61</v>
      </c>
      <c r="C17" s="8"/>
      <c r="D17" s="8"/>
      <c r="E17" s="9"/>
      <c r="F17" s="8"/>
      <c r="G17" s="9"/>
      <c r="H17" s="8"/>
      <c r="I17" s="2">
        <f>SUM(I18:I19)</f>
        <v>669729.89454400004</v>
      </c>
      <c r="J17" s="2">
        <f t="shared" ref="J17:Y17" si="6">SUM(J18:J19)</f>
        <v>67779.051854999998</v>
      </c>
      <c r="K17" s="2">
        <f t="shared" si="6"/>
        <v>53046</v>
      </c>
      <c r="L17" s="2">
        <f t="shared" si="6"/>
        <v>0</v>
      </c>
      <c r="M17" s="2">
        <f t="shared" si="6"/>
        <v>548904.84268900007</v>
      </c>
      <c r="N17" s="2">
        <f t="shared" si="6"/>
        <v>0</v>
      </c>
      <c r="O17" s="2">
        <f t="shared" si="6"/>
        <v>659629.57326740003</v>
      </c>
      <c r="P17" s="2">
        <f t="shared" si="6"/>
        <v>75812.895818399993</v>
      </c>
      <c r="Q17" s="2">
        <f t="shared" si="6"/>
        <v>47496.993432000003</v>
      </c>
      <c r="R17" s="2">
        <f t="shared" si="6"/>
        <v>536319.68401700002</v>
      </c>
      <c r="S17" s="2">
        <f t="shared" si="6"/>
        <v>3784</v>
      </c>
      <c r="T17" s="2">
        <f t="shared" si="6"/>
        <v>3784</v>
      </c>
      <c r="U17" s="2">
        <f t="shared" si="6"/>
        <v>3784</v>
      </c>
      <c r="V17" s="2">
        <f t="shared" si="6"/>
        <v>0</v>
      </c>
      <c r="W17" s="2">
        <f t="shared" si="6"/>
        <v>0</v>
      </c>
      <c r="X17" s="2">
        <f t="shared" si="6"/>
        <v>0</v>
      </c>
      <c r="Y17" s="2">
        <f t="shared" si="6"/>
        <v>0</v>
      </c>
      <c r="Z17" s="2"/>
      <c r="AA17" s="8"/>
    </row>
    <row r="18" spans="1:35" s="16" customFormat="1" ht="107.25" customHeight="1">
      <c r="A18" s="11" t="s">
        <v>7</v>
      </c>
      <c r="B18" s="12" t="s">
        <v>62</v>
      </c>
      <c r="C18" s="11" t="s">
        <v>63</v>
      </c>
      <c r="D18" s="11" t="s">
        <v>64</v>
      </c>
      <c r="E18" s="13" t="s">
        <v>65</v>
      </c>
      <c r="F18" s="13" t="s">
        <v>57</v>
      </c>
      <c r="G18" s="13" t="s">
        <v>66</v>
      </c>
      <c r="H18" s="11" t="s">
        <v>67</v>
      </c>
      <c r="I18" s="3">
        <v>525844.89454400004</v>
      </c>
      <c r="J18" s="3">
        <v>67779.051854999998</v>
      </c>
      <c r="K18" s="14">
        <v>29161</v>
      </c>
      <c r="L18" s="14"/>
      <c r="M18" s="1">
        <v>428904.84268900001</v>
      </c>
      <c r="N18" s="14">
        <v>0</v>
      </c>
      <c r="O18" s="3">
        <v>520793.57326740003</v>
      </c>
      <c r="P18" s="3">
        <v>64756.8958184</v>
      </c>
      <c r="Q18" s="3">
        <v>28660.993431999999</v>
      </c>
      <c r="R18" s="3">
        <v>427375.68401700002</v>
      </c>
      <c r="S18" s="3">
        <v>900</v>
      </c>
      <c r="T18" s="3">
        <f t="shared" ref="T18:T19" si="7">U18+V18</f>
        <v>900</v>
      </c>
      <c r="U18" s="3">
        <v>900</v>
      </c>
      <c r="V18" s="3"/>
      <c r="W18" s="3"/>
      <c r="X18" s="3"/>
      <c r="Y18" s="3"/>
      <c r="Z18" s="15"/>
      <c r="AA18" s="8" t="s">
        <v>68</v>
      </c>
    </row>
    <row r="19" spans="1:35" s="20" customFormat="1" ht="93" customHeight="1">
      <c r="A19" s="8" t="s">
        <v>8</v>
      </c>
      <c r="B19" s="17" t="s">
        <v>69</v>
      </c>
      <c r="C19" s="18" t="s">
        <v>70</v>
      </c>
      <c r="D19" s="18" t="s">
        <v>71</v>
      </c>
      <c r="E19" s="8" t="s">
        <v>17</v>
      </c>
      <c r="F19" s="8" t="s">
        <v>72</v>
      </c>
      <c r="G19" s="9" t="s">
        <v>73</v>
      </c>
      <c r="H19" s="8" t="s">
        <v>74</v>
      </c>
      <c r="I19" s="3">
        <v>143885</v>
      </c>
      <c r="J19" s="9"/>
      <c r="K19" s="19">
        <v>23885</v>
      </c>
      <c r="L19" s="9"/>
      <c r="M19" s="9">
        <v>120000</v>
      </c>
      <c r="N19" s="8"/>
      <c r="O19" s="3">
        <v>138836</v>
      </c>
      <c r="P19" s="3">
        <v>11056</v>
      </c>
      <c r="Q19" s="3">
        <v>18836</v>
      </c>
      <c r="R19" s="3">
        <v>108944</v>
      </c>
      <c r="S19" s="3">
        <v>2884</v>
      </c>
      <c r="T19" s="3">
        <f t="shared" si="7"/>
        <v>2884</v>
      </c>
      <c r="U19" s="3">
        <v>2884</v>
      </c>
      <c r="V19" s="3"/>
      <c r="W19" s="3"/>
      <c r="X19" s="3"/>
      <c r="Y19" s="3"/>
      <c r="Z19" s="8"/>
      <c r="AA19" s="8" t="s">
        <v>75</v>
      </c>
    </row>
    <row r="20" spans="1:35" s="7" customFormat="1" ht="34.5" customHeight="1">
      <c r="A20" s="7">
        <v>2</v>
      </c>
      <c r="B20" s="23" t="s">
        <v>76</v>
      </c>
      <c r="I20" s="7">
        <f>SUM(I21:I24)</f>
        <v>1874483.498925</v>
      </c>
      <c r="J20" s="7">
        <f t="shared" ref="J20:Y20" si="8">SUM(J21:J24)</f>
        <v>357492.8</v>
      </c>
      <c r="K20" s="7">
        <f t="shared" si="8"/>
        <v>269166.49892499996</v>
      </c>
      <c r="L20" s="7">
        <f t="shared" si="8"/>
        <v>0</v>
      </c>
      <c r="M20" s="7">
        <f t="shared" si="8"/>
        <v>1425943</v>
      </c>
      <c r="N20" s="7">
        <f t="shared" si="8"/>
        <v>1168927</v>
      </c>
      <c r="O20" s="7">
        <f t="shared" si="8"/>
        <v>1073931</v>
      </c>
      <c r="P20" s="7">
        <f t="shared" si="8"/>
        <v>178031</v>
      </c>
      <c r="Q20" s="7">
        <f t="shared" si="8"/>
        <v>45600</v>
      </c>
      <c r="R20" s="7">
        <f t="shared" si="8"/>
        <v>821475</v>
      </c>
      <c r="S20" s="7">
        <f t="shared" si="8"/>
        <v>299917</v>
      </c>
      <c r="T20" s="7">
        <f t="shared" si="8"/>
        <v>104817</v>
      </c>
      <c r="U20" s="7">
        <f t="shared" si="8"/>
        <v>104817</v>
      </c>
      <c r="V20" s="7">
        <f t="shared" si="8"/>
        <v>0</v>
      </c>
      <c r="W20" s="7">
        <f t="shared" si="8"/>
        <v>195100</v>
      </c>
      <c r="X20" s="7">
        <f t="shared" si="8"/>
        <v>183100</v>
      </c>
      <c r="Y20" s="7">
        <f t="shared" si="8"/>
        <v>12000</v>
      </c>
      <c r="AB20" s="28"/>
      <c r="AC20" s="28"/>
      <c r="AD20" s="28"/>
      <c r="AE20" s="28"/>
      <c r="AF20" s="28"/>
      <c r="AG20" s="28"/>
      <c r="AH20" s="28"/>
      <c r="AI20" s="28"/>
    </row>
    <row r="21" spans="1:35" ht="70.5" customHeight="1">
      <c r="A21" s="8" t="s">
        <v>9</v>
      </c>
      <c r="B21" s="21" t="s">
        <v>77</v>
      </c>
      <c r="C21" s="8" t="s">
        <v>78</v>
      </c>
      <c r="E21" s="8" t="s">
        <v>79</v>
      </c>
      <c r="F21" s="8" t="s">
        <v>80</v>
      </c>
      <c r="G21" s="8" t="s">
        <v>81</v>
      </c>
      <c r="H21" s="8" t="s">
        <v>82</v>
      </c>
      <c r="I21" s="8">
        <v>962003</v>
      </c>
      <c r="J21" s="8">
        <v>204652.79999999999</v>
      </c>
      <c r="K21" s="8">
        <v>147350</v>
      </c>
      <c r="L21" s="8" t="s">
        <v>83</v>
      </c>
      <c r="M21" s="8">
        <v>757350</v>
      </c>
      <c r="N21" s="8">
        <v>681615</v>
      </c>
      <c r="O21" s="6">
        <v>686654</v>
      </c>
      <c r="P21" s="6">
        <v>147350</v>
      </c>
      <c r="Q21" s="6"/>
      <c r="R21" s="6">
        <v>516465</v>
      </c>
      <c r="S21" s="8">
        <f>U21+X21+Y21</f>
        <v>152464</v>
      </c>
      <c r="T21" s="8">
        <f t="shared" si="3"/>
        <v>32464</v>
      </c>
      <c r="U21" s="8">
        <v>32464</v>
      </c>
      <c r="W21" s="8">
        <f t="shared" si="4"/>
        <v>120000</v>
      </c>
      <c r="X21" s="8">
        <f>108000</f>
        <v>108000</v>
      </c>
      <c r="Y21" s="8">
        <v>12000</v>
      </c>
      <c r="AA21" s="8" t="s">
        <v>84</v>
      </c>
    </row>
    <row r="22" spans="1:35" ht="55.5" customHeight="1">
      <c r="A22" s="8" t="s">
        <v>16</v>
      </c>
      <c r="B22" s="21" t="s">
        <v>85</v>
      </c>
      <c r="C22" s="8" t="s">
        <v>86</v>
      </c>
      <c r="D22" s="8" t="s">
        <v>87</v>
      </c>
      <c r="E22" s="8" t="s">
        <v>13</v>
      </c>
      <c r="F22" s="8" t="s">
        <v>88</v>
      </c>
      <c r="G22" s="9" t="s">
        <v>89</v>
      </c>
      <c r="H22" s="8" t="s">
        <v>90</v>
      </c>
      <c r="I22" s="8">
        <v>415205</v>
      </c>
      <c r="J22" s="8">
        <v>118652</v>
      </c>
      <c r="L22" s="8" t="s">
        <v>91</v>
      </c>
      <c r="M22" s="8">
        <v>296553</v>
      </c>
      <c r="N22" s="8">
        <v>296553</v>
      </c>
      <c r="O22" s="6">
        <v>46337</v>
      </c>
      <c r="P22" s="6">
        <v>0</v>
      </c>
      <c r="Q22" s="6"/>
      <c r="R22" s="6">
        <v>43770</v>
      </c>
      <c r="S22" s="8">
        <f t="shared" ref="S22:S23" si="9">U22+X22+Y22</f>
        <v>71653</v>
      </c>
      <c r="T22" s="8">
        <f t="shared" si="3"/>
        <v>2353</v>
      </c>
      <c r="U22" s="8">
        <v>2353</v>
      </c>
      <c r="W22" s="8">
        <f t="shared" si="4"/>
        <v>69300</v>
      </c>
      <c r="X22" s="8">
        <v>69300</v>
      </c>
      <c r="AA22" s="8" t="s">
        <v>92</v>
      </c>
    </row>
    <row r="23" spans="1:35" ht="65.25" customHeight="1">
      <c r="A23" s="8" t="s">
        <v>18</v>
      </c>
      <c r="B23" s="21" t="s">
        <v>93</v>
      </c>
      <c r="C23" s="8" t="s">
        <v>12</v>
      </c>
      <c r="D23" s="8" t="s">
        <v>94</v>
      </c>
      <c r="E23" s="8" t="s">
        <v>17</v>
      </c>
      <c r="F23" s="8" t="s">
        <v>95</v>
      </c>
      <c r="G23" s="8" t="s">
        <v>96</v>
      </c>
      <c r="H23" s="8" t="s">
        <v>97</v>
      </c>
      <c r="I23" s="8">
        <f>+J23+M23</f>
        <v>224947</v>
      </c>
      <c r="J23" s="8">
        <v>34188</v>
      </c>
      <c r="K23" s="8">
        <v>30769</v>
      </c>
      <c r="L23" s="8" t="s">
        <v>98</v>
      </c>
      <c r="M23" s="8">
        <f>N23</f>
        <v>190759</v>
      </c>
      <c r="N23" s="8">
        <v>190759</v>
      </c>
      <c r="O23" s="6">
        <v>219059</v>
      </c>
      <c r="P23" s="6">
        <v>30681</v>
      </c>
      <c r="Q23" s="6"/>
      <c r="R23" s="6">
        <v>184959</v>
      </c>
      <c r="S23" s="8">
        <f t="shared" si="9"/>
        <v>5800</v>
      </c>
      <c r="T23" s="8">
        <f t="shared" si="3"/>
        <v>0</v>
      </c>
      <c r="W23" s="8">
        <f t="shared" si="4"/>
        <v>5800</v>
      </c>
      <c r="X23" s="8">
        <v>5800</v>
      </c>
      <c r="AA23" s="8" t="s">
        <v>99</v>
      </c>
    </row>
    <row r="24" spans="1:35" s="22" customFormat="1" ht="76.5" customHeight="1">
      <c r="A24" s="8" t="s">
        <v>20</v>
      </c>
      <c r="B24" s="21" t="s">
        <v>100</v>
      </c>
      <c r="C24" s="8" t="s">
        <v>101</v>
      </c>
      <c r="D24" s="3" t="s">
        <v>102</v>
      </c>
      <c r="E24" s="8" t="s">
        <v>10</v>
      </c>
      <c r="F24" s="9" t="s">
        <v>103</v>
      </c>
      <c r="G24" s="8"/>
      <c r="H24" s="14" t="s">
        <v>104</v>
      </c>
      <c r="I24" s="1">
        <v>272328.49892499996</v>
      </c>
      <c r="J24" s="14"/>
      <c r="K24" s="3">
        <v>91047.498924999993</v>
      </c>
      <c r="L24" s="14"/>
      <c r="M24" s="14">
        <v>181281</v>
      </c>
      <c r="N24" s="14"/>
      <c r="O24" s="3">
        <v>121881</v>
      </c>
      <c r="P24" s="3"/>
      <c r="Q24" s="3">
        <v>45600</v>
      </c>
      <c r="R24" s="3">
        <v>76281</v>
      </c>
      <c r="S24" s="3">
        <v>70000</v>
      </c>
      <c r="T24" s="3">
        <f t="shared" ref="T24" si="10">U24+V24</f>
        <v>70000</v>
      </c>
      <c r="U24" s="3">
        <v>70000</v>
      </c>
      <c r="V24" s="3"/>
      <c r="W24" s="3"/>
      <c r="X24" s="3"/>
      <c r="Y24" s="3"/>
      <c r="Z24" s="8"/>
      <c r="AA24" s="8" t="s">
        <v>68</v>
      </c>
    </row>
    <row r="25" spans="1:35" s="7" customFormat="1" ht="33.75" customHeight="1">
      <c r="A25" s="7" t="s">
        <v>105</v>
      </c>
      <c r="B25" s="23" t="s">
        <v>106</v>
      </c>
      <c r="I25" s="7">
        <f>I26</f>
        <v>1140385</v>
      </c>
      <c r="J25" s="7">
        <f t="shared" ref="J25:Y26" si="11">J26</f>
        <v>203785</v>
      </c>
      <c r="K25" s="7">
        <f t="shared" si="11"/>
        <v>0</v>
      </c>
      <c r="M25" s="7">
        <f t="shared" si="11"/>
        <v>936600</v>
      </c>
      <c r="N25" s="7">
        <f t="shared" si="11"/>
        <v>802800</v>
      </c>
      <c r="O25" s="7">
        <f t="shared" si="11"/>
        <v>505824</v>
      </c>
      <c r="P25" s="7">
        <f t="shared" si="11"/>
        <v>0</v>
      </c>
      <c r="Q25" s="7">
        <f t="shared" si="11"/>
        <v>0</v>
      </c>
      <c r="R25" s="7">
        <f t="shared" si="11"/>
        <v>359664</v>
      </c>
      <c r="S25" s="7">
        <f t="shared" si="11"/>
        <v>556445</v>
      </c>
      <c r="T25" s="7">
        <f t="shared" si="11"/>
        <v>35000</v>
      </c>
      <c r="U25" s="7">
        <f t="shared" si="11"/>
        <v>35000</v>
      </c>
      <c r="V25" s="7">
        <f t="shared" si="11"/>
        <v>0</v>
      </c>
      <c r="W25" s="7">
        <f t="shared" si="11"/>
        <v>521445</v>
      </c>
      <c r="X25" s="7">
        <f t="shared" si="11"/>
        <v>473030</v>
      </c>
      <c r="Y25" s="7">
        <f t="shared" si="11"/>
        <v>48415</v>
      </c>
      <c r="AB25" s="28"/>
      <c r="AC25" s="28"/>
      <c r="AD25" s="28"/>
      <c r="AE25" s="28"/>
      <c r="AF25" s="28"/>
      <c r="AG25" s="28"/>
      <c r="AH25" s="28"/>
      <c r="AI25" s="28"/>
    </row>
    <row r="26" spans="1:35" s="7" customFormat="1" ht="33.75" customHeight="1">
      <c r="A26" s="7">
        <v>1</v>
      </c>
      <c r="B26" s="23" t="s">
        <v>76</v>
      </c>
      <c r="I26" s="7">
        <f>I27</f>
        <v>1140385</v>
      </c>
      <c r="J26" s="7">
        <f t="shared" si="11"/>
        <v>203785</v>
      </c>
      <c r="K26" s="7">
        <f t="shared" si="11"/>
        <v>0</v>
      </c>
      <c r="M26" s="7">
        <f t="shared" si="11"/>
        <v>936600</v>
      </c>
      <c r="N26" s="7">
        <f t="shared" si="11"/>
        <v>802800</v>
      </c>
      <c r="O26" s="7">
        <f t="shared" si="11"/>
        <v>505824</v>
      </c>
      <c r="P26" s="7">
        <f t="shared" si="11"/>
        <v>0</v>
      </c>
      <c r="Q26" s="7">
        <f t="shared" si="11"/>
        <v>0</v>
      </c>
      <c r="R26" s="7">
        <f t="shared" si="11"/>
        <v>359664</v>
      </c>
      <c r="S26" s="7">
        <f t="shared" si="11"/>
        <v>556445</v>
      </c>
      <c r="T26" s="7">
        <f t="shared" si="11"/>
        <v>35000</v>
      </c>
      <c r="U26" s="7">
        <f t="shared" si="11"/>
        <v>35000</v>
      </c>
      <c r="V26" s="7">
        <f t="shared" si="11"/>
        <v>0</v>
      </c>
      <c r="W26" s="7">
        <f t="shared" si="11"/>
        <v>521445</v>
      </c>
      <c r="X26" s="7">
        <f t="shared" si="11"/>
        <v>473030</v>
      </c>
      <c r="Y26" s="7">
        <f t="shared" si="11"/>
        <v>48415</v>
      </c>
      <c r="AB26" s="28"/>
      <c r="AC26" s="28"/>
      <c r="AD26" s="28"/>
      <c r="AE26" s="28"/>
      <c r="AF26" s="28"/>
      <c r="AG26" s="28"/>
      <c r="AH26" s="28"/>
      <c r="AI26" s="28"/>
    </row>
    <row r="27" spans="1:35" ht="120" customHeight="1">
      <c r="A27" s="8" t="s">
        <v>7</v>
      </c>
      <c r="B27" s="21" t="s">
        <v>107</v>
      </c>
      <c r="C27" s="8" t="s">
        <v>108</v>
      </c>
      <c r="D27" s="8" t="s">
        <v>109</v>
      </c>
      <c r="E27" s="8" t="s">
        <v>79</v>
      </c>
      <c r="F27" s="8" t="s">
        <v>80</v>
      </c>
      <c r="H27" s="8" t="s">
        <v>110</v>
      </c>
      <c r="I27" s="8">
        <f>J27+M27</f>
        <v>1140385</v>
      </c>
      <c r="J27" s="8">
        <v>203785</v>
      </c>
      <c r="L27" s="8" t="s">
        <v>111</v>
      </c>
      <c r="M27" s="8">
        <f>802800+44600+89200</f>
        <v>936600</v>
      </c>
      <c r="N27" s="8">
        <f>892000-89200</f>
        <v>802800</v>
      </c>
      <c r="O27" s="6">
        <v>505824</v>
      </c>
      <c r="P27" s="6">
        <v>0</v>
      </c>
      <c r="Q27" s="6"/>
      <c r="R27" s="6">
        <v>359664</v>
      </c>
      <c r="S27" s="8">
        <f>U27+X27+Y27</f>
        <v>556445</v>
      </c>
      <c r="T27" s="8">
        <f t="shared" si="3"/>
        <v>35000</v>
      </c>
      <c r="U27" s="8">
        <v>35000</v>
      </c>
      <c r="W27" s="8">
        <f t="shared" si="4"/>
        <v>521445</v>
      </c>
      <c r="X27" s="8">
        <f>446019+27011</f>
        <v>473030</v>
      </c>
      <c r="Y27" s="8">
        <f>49558-1143</f>
        <v>48415</v>
      </c>
      <c r="AA27" s="8" t="s">
        <v>112</v>
      </c>
    </row>
    <row r="28" spans="1:35" s="20" customFormat="1" ht="30.75" customHeight="1">
      <c r="A28" s="7" t="s">
        <v>113</v>
      </c>
      <c r="B28" s="4" t="s">
        <v>114</v>
      </c>
      <c r="C28" s="7"/>
      <c r="D28" s="7"/>
      <c r="E28" s="7"/>
      <c r="F28" s="7"/>
      <c r="G28" s="7"/>
      <c r="H28" s="7"/>
      <c r="I28" s="7">
        <f>I29</f>
        <v>286020</v>
      </c>
      <c r="J28" s="7">
        <f t="shared" ref="J28:Y28" si="12">J29</f>
        <v>0</v>
      </c>
      <c r="K28" s="7">
        <f t="shared" si="12"/>
        <v>21020</v>
      </c>
      <c r="L28" s="7">
        <f t="shared" si="12"/>
        <v>0</v>
      </c>
      <c r="M28" s="7">
        <f t="shared" si="12"/>
        <v>238500</v>
      </c>
      <c r="N28" s="7">
        <f t="shared" si="12"/>
        <v>26500</v>
      </c>
      <c r="O28" s="7">
        <f t="shared" si="12"/>
        <v>257465</v>
      </c>
      <c r="P28" s="7">
        <f t="shared" si="12"/>
        <v>0</v>
      </c>
      <c r="Q28" s="7">
        <f t="shared" si="12"/>
        <v>18965</v>
      </c>
      <c r="R28" s="7">
        <f t="shared" si="12"/>
        <v>238500</v>
      </c>
      <c r="S28" s="7">
        <f t="shared" si="12"/>
        <v>832</v>
      </c>
      <c r="T28" s="7">
        <f t="shared" si="12"/>
        <v>832</v>
      </c>
      <c r="U28" s="7">
        <f t="shared" si="12"/>
        <v>832</v>
      </c>
      <c r="V28" s="7">
        <f t="shared" si="12"/>
        <v>0</v>
      </c>
      <c r="W28" s="7">
        <f t="shared" si="12"/>
        <v>0</v>
      </c>
      <c r="X28" s="7">
        <f t="shared" si="12"/>
        <v>0</v>
      </c>
      <c r="Y28" s="7">
        <f t="shared" si="12"/>
        <v>0</v>
      </c>
      <c r="Z28" s="7"/>
      <c r="AA28" s="7"/>
    </row>
    <row r="29" spans="1:35" s="22" customFormat="1" ht="30.75" customHeight="1">
      <c r="A29" s="2">
        <v>1</v>
      </c>
      <c r="B29" s="4" t="s">
        <v>115</v>
      </c>
      <c r="C29" s="8"/>
      <c r="D29" s="8"/>
      <c r="E29" s="8"/>
      <c r="F29" s="8"/>
      <c r="G29" s="9"/>
      <c r="H29" s="8"/>
      <c r="I29" s="2">
        <f>SUM(I30)</f>
        <v>286020</v>
      </c>
      <c r="J29" s="2">
        <f t="shared" ref="J29:Y29" si="13">SUM(J30)</f>
        <v>0</v>
      </c>
      <c r="K29" s="2">
        <f t="shared" si="13"/>
        <v>21020</v>
      </c>
      <c r="L29" s="2">
        <f t="shared" si="13"/>
        <v>0</v>
      </c>
      <c r="M29" s="2">
        <f t="shared" si="13"/>
        <v>238500</v>
      </c>
      <c r="N29" s="2">
        <f t="shared" si="13"/>
        <v>26500</v>
      </c>
      <c r="O29" s="2">
        <f t="shared" si="13"/>
        <v>257465</v>
      </c>
      <c r="P29" s="2">
        <f t="shared" si="13"/>
        <v>0</v>
      </c>
      <c r="Q29" s="2">
        <f t="shared" si="13"/>
        <v>18965</v>
      </c>
      <c r="R29" s="2">
        <f t="shared" si="13"/>
        <v>238500</v>
      </c>
      <c r="S29" s="2">
        <f t="shared" si="13"/>
        <v>832</v>
      </c>
      <c r="T29" s="2">
        <f t="shared" si="13"/>
        <v>832</v>
      </c>
      <c r="U29" s="2">
        <f t="shared" si="13"/>
        <v>832</v>
      </c>
      <c r="V29" s="2">
        <f t="shared" si="13"/>
        <v>0</v>
      </c>
      <c r="W29" s="2">
        <f t="shared" si="13"/>
        <v>0</v>
      </c>
      <c r="X29" s="2">
        <f t="shared" si="13"/>
        <v>0</v>
      </c>
      <c r="Y29" s="2">
        <f t="shared" si="13"/>
        <v>0</v>
      </c>
      <c r="Z29" s="8"/>
      <c r="AA29" s="8"/>
    </row>
    <row r="30" spans="1:35" s="22" customFormat="1" ht="63.75" customHeight="1">
      <c r="A30" s="8" t="s">
        <v>7</v>
      </c>
      <c r="B30" s="21" t="s">
        <v>116</v>
      </c>
      <c r="C30" s="8" t="s">
        <v>117</v>
      </c>
      <c r="D30" s="8" t="s">
        <v>118</v>
      </c>
      <c r="E30" s="8" t="s">
        <v>65</v>
      </c>
      <c r="F30" s="8" t="s">
        <v>57</v>
      </c>
      <c r="G30" s="9" t="s">
        <v>119</v>
      </c>
      <c r="H30" s="3" t="s">
        <v>120</v>
      </c>
      <c r="I30" s="1">
        <v>286020</v>
      </c>
      <c r="J30" s="14"/>
      <c r="K30" s="3">
        <v>21020</v>
      </c>
      <c r="L30" s="14" t="s">
        <v>121</v>
      </c>
      <c r="M30" s="14">
        <v>238500</v>
      </c>
      <c r="N30" s="8">
        <v>26500</v>
      </c>
      <c r="O30" s="3">
        <v>257465</v>
      </c>
      <c r="P30" s="3"/>
      <c r="Q30" s="3">
        <v>18965</v>
      </c>
      <c r="R30" s="3">
        <v>238500</v>
      </c>
      <c r="S30" s="3">
        <v>832</v>
      </c>
      <c r="T30" s="3">
        <f>U30+V30</f>
        <v>832</v>
      </c>
      <c r="U30" s="34">
        <v>832</v>
      </c>
      <c r="V30" s="3"/>
      <c r="W30" s="3"/>
      <c r="X30" s="3"/>
      <c r="Y30" s="3"/>
      <c r="Z30" s="8"/>
      <c r="AA30" s="8" t="s">
        <v>122</v>
      </c>
    </row>
    <row r="31" spans="1:35" s="10" customFormat="1" ht="30.75" customHeight="1">
      <c r="A31" s="7" t="s">
        <v>21</v>
      </c>
      <c r="B31" s="4" t="s">
        <v>123</v>
      </c>
      <c r="C31" s="8"/>
      <c r="D31" s="8"/>
      <c r="E31" s="9"/>
      <c r="F31" s="8"/>
      <c r="G31" s="9"/>
      <c r="H31" s="8"/>
      <c r="I31" s="2">
        <f>I32</f>
        <v>40118</v>
      </c>
      <c r="J31" s="2">
        <f t="shared" ref="J31:Y31" si="14">J32</f>
        <v>0</v>
      </c>
      <c r="K31" s="2">
        <f t="shared" si="14"/>
        <v>9269</v>
      </c>
      <c r="L31" s="2">
        <f t="shared" si="14"/>
        <v>0</v>
      </c>
      <c r="M31" s="2">
        <f t="shared" si="14"/>
        <v>30849</v>
      </c>
      <c r="N31" s="2">
        <f t="shared" si="14"/>
        <v>0</v>
      </c>
      <c r="O31" s="2">
        <f t="shared" si="14"/>
        <v>39945.632361999997</v>
      </c>
      <c r="P31" s="2">
        <f t="shared" si="14"/>
        <v>0</v>
      </c>
      <c r="Q31" s="2">
        <f t="shared" si="14"/>
        <v>9205.5163779999966</v>
      </c>
      <c r="R31" s="2">
        <f t="shared" si="14"/>
        <v>30740.115984</v>
      </c>
      <c r="S31" s="2">
        <f t="shared" si="14"/>
        <v>567</v>
      </c>
      <c r="T31" s="2">
        <f t="shared" si="14"/>
        <v>567</v>
      </c>
      <c r="U31" s="2">
        <f t="shared" si="14"/>
        <v>567</v>
      </c>
      <c r="V31" s="2">
        <f t="shared" si="14"/>
        <v>0</v>
      </c>
      <c r="W31" s="2">
        <f t="shared" si="14"/>
        <v>0</v>
      </c>
      <c r="X31" s="2">
        <f t="shared" si="14"/>
        <v>0</v>
      </c>
      <c r="Y31" s="2">
        <f t="shared" si="14"/>
        <v>0</v>
      </c>
      <c r="Z31" s="8"/>
      <c r="AA31" s="8"/>
    </row>
    <row r="32" spans="1:35" s="10" customFormat="1" ht="31.5" customHeight="1">
      <c r="A32" s="7">
        <v>1</v>
      </c>
      <c r="B32" s="23" t="s">
        <v>124</v>
      </c>
      <c r="C32" s="8"/>
      <c r="D32" s="8"/>
      <c r="E32" s="9"/>
      <c r="F32" s="9"/>
      <c r="G32" s="9"/>
      <c r="H32" s="8"/>
      <c r="I32" s="2">
        <f t="shared" ref="I32:Y32" si="15">SUM(I33:I33)</f>
        <v>40118</v>
      </c>
      <c r="J32" s="2">
        <f t="shared" si="15"/>
        <v>0</v>
      </c>
      <c r="K32" s="2">
        <f t="shared" si="15"/>
        <v>9269</v>
      </c>
      <c r="L32" s="2">
        <f t="shared" si="15"/>
        <v>0</v>
      </c>
      <c r="M32" s="2">
        <f t="shared" si="15"/>
        <v>30849</v>
      </c>
      <c r="N32" s="2">
        <f t="shared" si="15"/>
        <v>0</v>
      </c>
      <c r="O32" s="2">
        <f t="shared" si="15"/>
        <v>39945.632361999997</v>
      </c>
      <c r="P32" s="2">
        <f t="shared" si="15"/>
        <v>0</v>
      </c>
      <c r="Q32" s="2">
        <f t="shared" si="15"/>
        <v>9205.5163779999966</v>
      </c>
      <c r="R32" s="2">
        <f t="shared" si="15"/>
        <v>30740.115984</v>
      </c>
      <c r="S32" s="2">
        <f t="shared" si="15"/>
        <v>567</v>
      </c>
      <c r="T32" s="2">
        <f t="shared" si="15"/>
        <v>567</v>
      </c>
      <c r="U32" s="2">
        <f t="shared" si="15"/>
        <v>567</v>
      </c>
      <c r="V32" s="2">
        <f t="shared" si="15"/>
        <v>0</v>
      </c>
      <c r="W32" s="2">
        <f t="shared" si="15"/>
        <v>0</v>
      </c>
      <c r="X32" s="2">
        <f t="shared" si="15"/>
        <v>0</v>
      </c>
      <c r="Y32" s="2">
        <f t="shared" si="15"/>
        <v>0</v>
      </c>
      <c r="Z32" s="2"/>
      <c r="AA32" s="8"/>
    </row>
    <row r="33" spans="1:27" s="10" customFormat="1" ht="153.75" customHeight="1">
      <c r="A33" s="8" t="s">
        <v>7</v>
      </c>
      <c r="B33" s="21" t="s">
        <v>125</v>
      </c>
      <c r="C33" s="8" t="s">
        <v>126</v>
      </c>
      <c r="D33" s="8" t="s">
        <v>127</v>
      </c>
      <c r="E33" s="8" t="s">
        <v>10</v>
      </c>
      <c r="F33" s="8" t="s">
        <v>80</v>
      </c>
      <c r="G33" s="9" t="s">
        <v>128</v>
      </c>
      <c r="H33" s="8" t="s">
        <v>129</v>
      </c>
      <c r="I33" s="14">
        <v>40118</v>
      </c>
      <c r="J33" s="14"/>
      <c r="K33" s="3">
        <v>9269</v>
      </c>
      <c r="L33" s="14"/>
      <c r="M33" s="3">
        <v>30849</v>
      </c>
      <c r="N33" s="8"/>
      <c r="O33" s="3">
        <v>39945.632361999997</v>
      </c>
      <c r="P33" s="3"/>
      <c r="Q33" s="3">
        <v>9205.5163779999966</v>
      </c>
      <c r="R33" s="3">
        <v>30740.115984</v>
      </c>
      <c r="S33" s="3">
        <v>567</v>
      </c>
      <c r="T33" s="3">
        <f t="shared" ref="T33" si="16">U33+V33</f>
        <v>567</v>
      </c>
      <c r="U33" s="3">
        <v>567</v>
      </c>
      <c r="V33" s="3"/>
      <c r="W33" s="3"/>
      <c r="X33" s="3"/>
      <c r="Y33" s="3"/>
      <c r="Z33" s="8"/>
      <c r="AA33" s="8" t="s">
        <v>130</v>
      </c>
    </row>
    <row r="34" spans="1:27" s="33" customFormat="1">
      <c r="AA34" s="35"/>
    </row>
    <row r="35" spans="1:27" s="33" customFormat="1">
      <c r="AA35" s="35"/>
    </row>
    <row r="36" spans="1:27" s="33" customFormat="1">
      <c r="AA36" s="35"/>
    </row>
    <row r="37" spans="1:27" s="33" customFormat="1">
      <c r="AA37" s="35"/>
    </row>
    <row r="38" spans="1:27" s="33" customFormat="1">
      <c r="AA38" s="35"/>
    </row>
    <row r="39" spans="1:27" s="33" customFormat="1">
      <c r="AA39" s="35"/>
    </row>
    <row r="40" spans="1:27" s="33" customFormat="1">
      <c r="AA40" s="35"/>
    </row>
    <row r="41" spans="1:27" s="33" customFormat="1">
      <c r="AA41" s="35"/>
    </row>
    <row r="42" spans="1:27" s="33" customFormat="1">
      <c r="AA42" s="35"/>
    </row>
    <row r="43" spans="1:27" s="33" customFormat="1">
      <c r="AA43" s="35"/>
    </row>
    <row r="44" spans="1:27" s="33" customFormat="1">
      <c r="AA44" s="35"/>
    </row>
    <row r="45" spans="1:27" s="33" customFormat="1">
      <c r="AA45" s="35"/>
    </row>
    <row r="46" spans="1:27" s="33" customFormat="1">
      <c r="AA46" s="35"/>
    </row>
    <row r="47" spans="1:27" s="33" customFormat="1">
      <c r="AA47" s="35"/>
    </row>
    <row r="48" spans="1:27" s="33" customFormat="1">
      <c r="AA48" s="35"/>
    </row>
    <row r="49" spans="27:27" s="33" customFormat="1">
      <c r="AA49" s="35"/>
    </row>
    <row r="50" spans="27:27" s="33" customFormat="1">
      <c r="AA50" s="35"/>
    </row>
    <row r="51" spans="27:27" s="33" customFormat="1">
      <c r="AA51" s="35"/>
    </row>
    <row r="52" spans="27:27" s="33" customFormat="1">
      <c r="AA52" s="35"/>
    </row>
    <row r="53" spans="27:27" s="33" customFormat="1">
      <c r="AA53" s="35"/>
    </row>
    <row r="54" spans="27:27" s="33" customFormat="1">
      <c r="AA54" s="35"/>
    </row>
    <row r="55" spans="27:27" s="33" customFormat="1">
      <c r="AA55" s="35"/>
    </row>
    <row r="56" spans="27:27" s="33" customFormat="1">
      <c r="AA56" s="35"/>
    </row>
    <row r="57" spans="27:27" s="33" customFormat="1">
      <c r="AA57" s="35"/>
    </row>
    <row r="58" spans="27:27" s="33" customFormat="1">
      <c r="AA58" s="35"/>
    </row>
    <row r="59" spans="27:27" s="33" customFormat="1">
      <c r="AA59" s="35"/>
    </row>
    <row r="60" spans="27:27" s="33" customFormat="1">
      <c r="AA60" s="35"/>
    </row>
    <row r="61" spans="27:27" s="33" customFormat="1">
      <c r="AA61" s="35"/>
    </row>
    <row r="62" spans="27:27" s="33" customFormat="1">
      <c r="AA62" s="35"/>
    </row>
    <row r="63" spans="27:27" s="33" customFormat="1">
      <c r="AA63" s="35"/>
    </row>
    <row r="64" spans="27:27" s="33" customFormat="1">
      <c r="AA64" s="35"/>
    </row>
    <row r="65" spans="27:27" s="33" customFormat="1">
      <c r="AA65" s="35"/>
    </row>
    <row r="66" spans="27:27" s="33" customFormat="1">
      <c r="AA66" s="35"/>
    </row>
    <row r="67" spans="27:27" s="33" customFormat="1">
      <c r="AA67" s="35"/>
    </row>
    <row r="68" spans="27:27" s="33" customFormat="1">
      <c r="AA68" s="35"/>
    </row>
    <row r="69" spans="27:27" s="33" customFormat="1">
      <c r="AA69" s="35"/>
    </row>
    <row r="70" spans="27:27" s="33" customFormat="1">
      <c r="AA70" s="35"/>
    </row>
    <row r="71" spans="27:27" s="33" customFormat="1">
      <c r="AA71" s="35"/>
    </row>
    <row r="72" spans="27:27" s="33" customFormat="1">
      <c r="AA72" s="35"/>
    </row>
    <row r="73" spans="27:27" s="33" customFormat="1">
      <c r="AA73" s="35"/>
    </row>
    <row r="74" spans="27:27" s="33" customFormat="1">
      <c r="AA74" s="35"/>
    </row>
    <row r="75" spans="27:27" s="33" customFormat="1">
      <c r="AA75" s="35"/>
    </row>
    <row r="76" spans="27:27" s="33" customFormat="1">
      <c r="AA76" s="35"/>
    </row>
    <row r="77" spans="27:27" s="33" customFormat="1">
      <c r="AA77" s="35"/>
    </row>
    <row r="78" spans="27:27" s="33" customFormat="1">
      <c r="AA78" s="35"/>
    </row>
    <row r="79" spans="27:27" s="33" customFormat="1">
      <c r="AA79" s="35"/>
    </row>
    <row r="80" spans="27:27" s="33" customFormat="1">
      <c r="AA80" s="35"/>
    </row>
    <row r="81" spans="27:27" s="33" customFormat="1">
      <c r="AA81" s="35"/>
    </row>
    <row r="82" spans="27:27" s="33" customFormat="1">
      <c r="AA82" s="35"/>
    </row>
    <row r="83" spans="27:27" s="33" customFormat="1">
      <c r="AA83" s="35"/>
    </row>
    <row r="84" spans="27:27" s="33" customFormat="1">
      <c r="AA84" s="35"/>
    </row>
    <row r="85" spans="27:27" s="33" customFormat="1">
      <c r="AA85" s="35"/>
    </row>
    <row r="86" spans="27:27" s="33" customFormat="1">
      <c r="AA86" s="35"/>
    </row>
    <row r="87" spans="27:27" s="33" customFormat="1">
      <c r="AA87" s="35"/>
    </row>
    <row r="88" spans="27:27" s="33" customFormat="1">
      <c r="AA88" s="35"/>
    </row>
    <row r="89" spans="27:27" s="33" customFormat="1">
      <c r="AA89" s="35"/>
    </row>
    <row r="90" spans="27:27" s="33" customFormat="1">
      <c r="AA90" s="35"/>
    </row>
    <row r="91" spans="27:27" s="33" customFormat="1">
      <c r="AA91" s="35"/>
    </row>
    <row r="92" spans="27:27" s="33" customFormat="1">
      <c r="AA92" s="35"/>
    </row>
    <row r="93" spans="27:27" s="33" customFormat="1">
      <c r="AA93" s="35"/>
    </row>
    <row r="94" spans="27:27" s="33" customFormat="1">
      <c r="AA94" s="35"/>
    </row>
    <row r="95" spans="27:27" s="33" customFormat="1">
      <c r="AA95" s="35"/>
    </row>
    <row r="96" spans="27:27" s="33" customFormat="1">
      <c r="AA96" s="35"/>
    </row>
    <row r="97" spans="27:27" s="33" customFormat="1">
      <c r="AA97" s="35"/>
    </row>
    <row r="98" spans="27:27" s="33" customFormat="1">
      <c r="AA98" s="35"/>
    </row>
    <row r="99" spans="27:27" s="33" customFormat="1">
      <c r="AA99" s="35"/>
    </row>
    <row r="100" spans="27:27" s="33" customFormat="1">
      <c r="AA100" s="35"/>
    </row>
    <row r="101" spans="27:27" s="33" customFormat="1">
      <c r="AA101" s="35"/>
    </row>
    <row r="102" spans="27:27" s="33" customFormat="1">
      <c r="AA102" s="35"/>
    </row>
    <row r="103" spans="27:27" s="33" customFormat="1">
      <c r="AA103" s="35"/>
    </row>
    <row r="104" spans="27:27" s="33" customFormat="1">
      <c r="AA104" s="35"/>
    </row>
    <row r="105" spans="27:27" s="33" customFormat="1">
      <c r="AA105" s="35"/>
    </row>
    <row r="106" spans="27:27" s="33" customFormat="1">
      <c r="AA106" s="35"/>
    </row>
    <row r="107" spans="27:27" s="33" customFormat="1">
      <c r="AA107" s="35"/>
    </row>
    <row r="108" spans="27:27" s="33" customFormat="1">
      <c r="AA108" s="35"/>
    </row>
    <row r="109" spans="27:27" s="33" customFormat="1">
      <c r="AA109" s="35"/>
    </row>
    <row r="110" spans="27:27" s="33" customFormat="1">
      <c r="AA110" s="35"/>
    </row>
    <row r="111" spans="27:27" s="33" customFormat="1">
      <c r="AA111" s="35"/>
    </row>
    <row r="112" spans="27:27" s="33" customFormat="1">
      <c r="AA112" s="35"/>
    </row>
    <row r="113" spans="27:27" s="33" customFormat="1">
      <c r="AA113" s="35"/>
    </row>
    <row r="114" spans="27:27" s="33" customFormat="1">
      <c r="AA114" s="35"/>
    </row>
    <row r="115" spans="27:27" s="33" customFormat="1">
      <c r="AA115" s="35"/>
    </row>
    <row r="116" spans="27:27" s="33" customFormat="1">
      <c r="AA116" s="35"/>
    </row>
    <row r="117" spans="27:27" s="33" customFormat="1">
      <c r="AA117" s="35"/>
    </row>
    <row r="118" spans="27:27" s="33" customFormat="1">
      <c r="AA118" s="35"/>
    </row>
    <row r="119" spans="27:27" s="33" customFormat="1">
      <c r="AA119" s="35"/>
    </row>
    <row r="120" spans="27:27" s="33" customFormat="1">
      <c r="AA120" s="35"/>
    </row>
    <row r="121" spans="27:27" s="33" customFormat="1">
      <c r="AA121" s="35"/>
    </row>
    <row r="122" spans="27:27" s="33" customFormat="1">
      <c r="AA122" s="35"/>
    </row>
    <row r="123" spans="27:27" s="33" customFormat="1">
      <c r="AA123" s="35"/>
    </row>
    <row r="124" spans="27:27" s="33" customFormat="1">
      <c r="AA124" s="35"/>
    </row>
    <row r="125" spans="27:27" s="33" customFormat="1">
      <c r="AA125" s="35"/>
    </row>
    <row r="126" spans="27:27" s="33" customFormat="1">
      <c r="AA126" s="35"/>
    </row>
    <row r="127" spans="27:27" s="33" customFormat="1">
      <c r="AA127" s="35"/>
    </row>
    <row r="128" spans="27:27" s="33" customFormat="1">
      <c r="AA128" s="35"/>
    </row>
    <row r="129" spans="27:27" s="33" customFormat="1">
      <c r="AA129" s="35"/>
    </row>
    <row r="130" spans="27:27" s="33" customFormat="1">
      <c r="AA130" s="35"/>
    </row>
    <row r="131" spans="27:27" s="33" customFormat="1">
      <c r="AA131" s="35"/>
    </row>
    <row r="132" spans="27:27" s="33" customFormat="1">
      <c r="AA132" s="35"/>
    </row>
    <row r="133" spans="27:27" s="33" customFormat="1">
      <c r="AA133" s="35"/>
    </row>
    <row r="134" spans="27:27" s="33" customFormat="1">
      <c r="AA134" s="35"/>
    </row>
    <row r="135" spans="27:27" s="33" customFormat="1">
      <c r="AA135" s="35"/>
    </row>
    <row r="136" spans="27:27" s="33" customFormat="1">
      <c r="AA136" s="35"/>
    </row>
    <row r="137" spans="27:27" s="33" customFormat="1">
      <c r="AA137" s="35"/>
    </row>
    <row r="138" spans="27:27" s="33" customFormat="1">
      <c r="AA138" s="35"/>
    </row>
    <row r="139" spans="27:27" s="33" customFormat="1">
      <c r="AA139" s="35"/>
    </row>
    <row r="140" spans="27:27" s="33" customFormat="1">
      <c r="AA140" s="35"/>
    </row>
    <row r="141" spans="27:27" s="33" customFormat="1">
      <c r="AA141" s="35"/>
    </row>
    <row r="142" spans="27:27" s="33" customFormat="1">
      <c r="AA142" s="35"/>
    </row>
    <row r="143" spans="27:27" s="33" customFormat="1">
      <c r="AA143" s="35"/>
    </row>
    <row r="144" spans="27:27" s="33" customFormat="1">
      <c r="AA144" s="35"/>
    </row>
    <row r="145" spans="27:27" s="33" customFormat="1">
      <c r="AA145" s="35"/>
    </row>
    <row r="146" spans="27:27" s="33" customFormat="1">
      <c r="AA146" s="35"/>
    </row>
    <row r="147" spans="27:27" s="33" customFormat="1">
      <c r="AA147" s="35"/>
    </row>
    <row r="148" spans="27:27" s="33" customFormat="1">
      <c r="AA148" s="35"/>
    </row>
    <row r="149" spans="27:27" s="33" customFormat="1">
      <c r="AA149" s="35"/>
    </row>
    <row r="150" spans="27:27" s="33" customFormat="1">
      <c r="AA150" s="35"/>
    </row>
    <row r="151" spans="27:27" s="33" customFormat="1">
      <c r="AA151" s="35"/>
    </row>
    <row r="152" spans="27:27" s="33" customFormat="1">
      <c r="AA152" s="35"/>
    </row>
    <row r="153" spans="27:27" s="33" customFormat="1">
      <c r="AA153" s="35"/>
    </row>
    <row r="154" spans="27:27" s="33" customFormat="1">
      <c r="AA154" s="35"/>
    </row>
    <row r="155" spans="27:27" s="33" customFormat="1">
      <c r="AA155" s="35"/>
    </row>
    <row r="156" spans="27:27" s="33" customFormat="1">
      <c r="AA156" s="35"/>
    </row>
    <row r="157" spans="27:27" s="33" customFormat="1">
      <c r="AA157" s="35"/>
    </row>
    <row r="158" spans="27:27" s="33" customFormat="1">
      <c r="AA158" s="35"/>
    </row>
    <row r="159" spans="27:27" s="33" customFormat="1">
      <c r="AA159" s="35"/>
    </row>
    <row r="160" spans="27:27" s="33" customFormat="1">
      <c r="AA160" s="35"/>
    </row>
    <row r="161" spans="27:27" s="33" customFormat="1">
      <c r="AA161" s="35"/>
    </row>
    <row r="162" spans="27:27" s="33" customFormat="1">
      <c r="AA162" s="35"/>
    </row>
    <row r="163" spans="27:27" s="33" customFormat="1">
      <c r="AA163" s="35"/>
    </row>
    <row r="164" spans="27:27" s="33" customFormat="1">
      <c r="AA164" s="35"/>
    </row>
    <row r="165" spans="27:27" s="33" customFormat="1">
      <c r="AA165" s="35"/>
    </row>
    <row r="166" spans="27:27" s="33" customFormat="1">
      <c r="AA166" s="35"/>
    </row>
    <row r="167" spans="27:27" s="33" customFormat="1">
      <c r="AA167" s="35"/>
    </row>
    <row r="168" spans="27:27" s="33" customFormat="1">
      <c r="AA168" s="35"/>
    </row>
    <row r="169" spans="27:27" s="33" customFormat="1">
      <c r="AA169" s="35"/>
    </row>
    <row r="170" spans="27:27" s="33" customFormat="1">
      <c r="AA170" s="35"/>
    </row>
    <row r="171" spans="27:27" s="33" customFormat="1">
      <c r="AA171" s="35"/>
    </row>
    <row r="172" spans="27:27" s="33" customFormat="1">
      <c r="AA172" s="35"/>
    </row>
    <row r="173" spans="27:27" s="33" customFormat="1">
      <c r="AA173" s="35"/>
    </row>
    <row r="174" spans="27:27" s="33" customFormat="1">
      <c r="AA174" s="35"/>
    </row>
    <row r="175" spans="27:27" s="33" customFormat="1">
      <c r="AA175" s="35"/>
    </row>
    <row r="176" spans="27:27" s="33" customFormat="1">
      <c r="AA176" s="35"/>
    </row>
    <row r="177" spans="27:27" s="33" customFormat="1">
      <c r="AA177" s="35"/>
    </row>
    <row r="178" spans="27:27" s="33" customFormat="1">
      <c r="AA178" s="35"/>
    </row>
    <row r="179" spans="27:27" s="33" customFormat="1">
      <c r="AA179" s="35"/>
    </row>
    <row r="180" spans="27:27" s="33" customFormat="1">
      <c r="AA180" s="35"/>
    </row>
    <row r="181" spans="27:27" s="33" customFormat="1">
      <c r="AA181" s="35"/>
    </row>
    <row r="182" spans="27:27" s="33" customFormat="1">
      <c r="AA182" s="35"/>
    </row>
    <row r="183" spans="27:27" s="33" customFormat="1">
      <c r="AA183" s="35"/>
    </row>
    <row r="184" spans="27:27" s="33" customFormat="1">
      <c r="AA184" s="35"/>
    </row>
    <row r="185" spans="27:27" s="33" customFormat="1">
      <c r="AA185" s="35"/>
    </row>
    <row r="186" spans="27:27" s="33" customFormat="1">
      <c r="AA186" s="35"/>
    </row>
    <row r="187" spans="27:27" s="33" customFormat="1">
      <c r="AA187" s="35"/>
    </row>
    <row r="188" spans="27:27" s="33" customFormat="1">
      <c r="AA188" s="35"/>
    </row>
    <row r="189" spans="27:27" s="33" customFormat="1">
      <c r="AA189" s="35"/>
    </row>
    <row r="190" spans="27:27" s="33" customFormat="1">
      <c r="AA190" s="35"/>
    </row>
    <row r="191" spans="27:27" s="33" customFormat="1">
      <c r="AA191" s="35"/>
    </row>
    <row r="192" spans="27:27" s="33" customFormat="1">
      <c r="AA192" s="35"/>
    </row>
    <row r="193" spans="27:27" s="33" customFormat="1">
      <c r="AA193" s="35"/>
    </row>
    <row r="194" spans="27:27" s="33" customFormat="1">
      <c r="AA194" s="35"/>
    </row>
    <row r="195" spans="27:27" s="33" customFormat="1">
      <c r="AA195" s="35"/>
    </row>
    <row r="196" spans="27:27" s="33" customFormat="1">
      <c r="AA196" s="35"/>
    </row>
    <row r="197" spans="27:27" s="33" customFormat="1">
      <c r="AA197" s="35"/>
    </row>
    <row r="198" spans="27:27" s="33" customFormat="1">
      <c r="AA198" s="35"/>
    </row>
    <row r="199" spans="27:27" s="33" customFormat="1">
      <c r="AA199" s="35"/>
    </row>
    <row r="200" spans="27:27" s="33" customFormat="1">
      <c r="AA200" s="35"/>
    </row>
    <row r="201" spans="27:27" s="33" customFormat="1">
      <c r="AA201" s="35"/>
    </row>
    <row r="202" spans="27:27" s="33" customFormat="1">
      <c r="AA202" s="35"/>
    </row>
    <row r="203" spans="27:27" s="33" customFormat="1">
      <c r="AA203" s="35"/>
    </row>
    <row r="204" spans="27:27" s="33" customFormat="1">
      <c r="AA204" s="35"/>
    </row>
    <row r="205" spans="27:27" s="33" customFormat="1">
      <c r="AA205" s="35"/>
    </row>
    <row r="206" spans="27:27" s="33" customFormat="1">
      <c r="AA206" s="35"/>
    </row>
    <row r="207" spans="27:27" s="33" customFormat="1">
      <c r="AA207" s="35"/>
    </row>
    <row r="208" spans="27:27" s="33" customFormat="1">
      <c r="AA208" s="35"/>
    </row>
    <row r="209" spans="27:27" s="33" customFormat="1">
      <c r="AA209" s="35"/>
    </row>
    <row r="210" spans="27:27" s="33" customFormat="1">
      <c r="AA210" s="35"/>
    </row>
    <row r="211" spans="27:27" s="33" customFormat="1">
      <c r="AA211" s="35"/>
    </row>
    <row r="212" spans="27:27" s="33" customFormat="1">
      <c r="AA212" s="35"/>
    </row>
    <row r="213" spans="27:27" s="33" customFormat="1">
      <c r="AA213" s="35"/>
    </row>
    <row r="214" spans="27:27" s="33" customFormat="1">
      <c r="AA214" s="35"/>
    </row>
    <row r="215" spans="27:27" s="33" customFormat="1">
      <c r="AA215" s="35"/>
    </row>
    <row r="216" spans="27:27" s="33" customFormat="1">
      <c r="AA216" s="35"/>
    </row>
    <row r="217" spans="27:27" s="33" customFormat="1">
      <c r="AA217" s="35"/>
    </row>
    <row r="218" spans="27:27" s="33" customFormat="1">
      <c r="AA218" s="35"/>
    </row>
    <row r="219" spans="27:27" s="33" customFormat="1">
      <c r="AA219" s="35"/>
    </row>
    <row r="220" spans="27:27" s="33" customFormat="1">
      <c r="AA220" s="35"/>
    </row>
    <row r="221" spans="27:27" s="33" customFormat="1">
      <c r="AA221" s="35"/>
    </row>
    <row r="222" spans="27:27" s="33" customFormat="1">
      <c r="AA222" s="35"/>
    </row>
    <row r="223" spans="27:27" s="33" customFormat="1">
      <c r="AA223" s="35"/>
    </row>
    <row r="224" spans="27:27" s="33" customFormat="1">
      <c r="AA224" s="35"/>
    </row>
    <row r="225" spans="27:27" s="33" customFormat="1">
      <c r="AA225" s="35"/>
    </row>
    <row r="226" spans="27:27" s="33" customFormat="1">
      <c r="AA226" s="35"/>
    </row>
    <row r="227" spans="27:27" s="33" customFormat="1">
      <c r="AA227" s="35"/>
    </row>
    <row r="228" spans="27:27" s="33" customFormat="1">
      <c r="AA228" s="35"/>
    </row>
    <row r="229" spans="27:27" s="33" customFormat="1">
      <c r="AA229" s="35"/>
    </row>
    <row r="230" spans="27:27" s="33" customFormat="1">
      <c r="AA230" s="35"/>
    </row>
    <row r="231" spans="27:27" s="33" customFormat="1">
      <c r="AA231" s="35"/>
    </row>
    <row r="232" spans="27:27" s="33" customFormat="1">
      <c r="AA232" s="35"/>
    </row>
    <row r="233" spans="27:27" s="33" customFormat="1">
      <c r="AA233" s="35"/>
    </row>
    <row r="234" spans="27:27" s="33" customFormat="1">
      <c r="AA234" s="35"/>
    </row>
    <row r="235" spans="27:27" s="33" customFormat="1">
      <c r="AA235" s="35"/>
    </row>
    <row r="236" spans="27:27" s="33" customFormat="1">
      <c r="AA236" s="35"/>
    </row>
    <row r="237" spans="27:27" s="33" customFormat="1">
      <c r="AA237" s="35"/>
    </row>
    <row r="238" spans="27:27" s="33" customFormat="1">
      <c r="AA238" s="35"/>
    </row>
    <row r="239" spans="27:27" s="33" customFormat="1">
      <c r="AA239" s="35"/>
    </row>
    <row r="240" spans="27:27" s="33" customFormat="1">
      <c r="AA240" s="35"/>
    </row>
    <row r="241" spans="27:27" s="33" customFormat="1">
      <c r="AA241" s="35"/>
    </row>
    <row r="242" spans="27:27" s="33" customFormat="1">
      <c r="AA242" s="35"/>
    </row>
    <row r="243" spans="27:27" s="33" customFormat="1">
      <c r="AA243" s="35"/>
    </row>
    <row r="244" spans="27:27" s="33" customFormat="1">
      <c r="AA244" s="35"/>
    </row>
    <row r="245" spans="27:27" s="33" customFormat="1">
      <c r="AA245" s="35"/>
    </row>
    <row r="246" spans="27:27" s="33" customFormat="1">
      <c r="AA246" s="35"/>
    </row>
    <row r="247" spans="27:27" s="33" customFormat="1">
      <c r="AA247" s="35"/>
    </row>
    <row r="248" spans="27:27" s="33" customFormat="1">
      <c r="AA248" s="35"/>
    </row>
    <row r="249" spans="27:27" s="33" customFormat="1">
      <c r="AA249" s="35"/>
    </row>
    <row r="250" spans="27:27" s="33" customFormat="1">
      <c r="AA250" s="35"/>
    </row>
    <row r="251" spans="27:27" s="33" customFormat="1">
      <c r="AA251" s="35"/>
    </row>
    <row r="252" spans="27:27" s="33" customFormat="1">
      <c r="AA252" s="35"/>
    </row>
    <row r="253" spans="27:27" s="33" customFormat="1">
      <c r="AA253" s="35"/>
    </row>
    <row r="254" spans="27:27" s="33" customFormat="1">
      <c r="AA254" s="35"/>
    </row>
    <row r="255" spans="27:27" s="33" customFormat="1">
      <c r="AA255" s="35"/>
    </row>
    <row r="256" spans="27:27" s="33" customFormat="1">
      <c r="AA256" s="35"/>
    </row>
    <row r="257" spans="27:27" s="33" customFormat="1">
      <c r="AA257" s="35"/>
    </row>
    <row r="258" spans="27:27" s="33" customFormat="1">
      <c r="AA258" s="35"/>
    </row>
    <row r="259" spans="27:27" s="33" customFormat="1">
      <c r="AA259" s="35"/>
    </row>
    <row r="260" spans="27:27" s="33" customFormat="1">
      <c r="AA260" s="35"/>
    </row>
    <row r="261" spans="27:27" s="33" customFormat="1">
      <c r="AA261" s="35"/>
    </row>
    <row r="262" spans="27:27" s="33" customFormat="1">
      <c r="AA262" s="35"/>
    </row>
    <row r="263" spans="27:27" s="33" customFormat="1">
      <c r="AA263" s="35"/>
    </row>
    <row r="264" spans="27:27" s="33" customFormat="1">
      <c r="AA264" s="35"/>
    </row>
    <row r="265" spans="27:27" s="33" customFormat="1">
      <c r="AA265" s="35"/>
    </row>
    <row r="266" spans="27:27" s="33" customFormat="1">
      <c r="AA266" s="35"/>
    </row>
    <row r="267" spans="27:27" s="33" customFormat="1">
      <c r="AA267" s="35"/>
    </row>
    <row r="268" spans="27:27" s="33" customFormat="1">
      <c r="AA268" s="35"/>
    </row>
    <row r="269" spans="27:27" s="33" customFormat="1">
      <c r="AA269" s="35"/>
    </row>
    <row r="270" spans="27:27" s="33" customFormat="1">
      <c r="AA270" s="35"/>
    </row>
    <row r="271" spans="27:27" s="33" customFormat="1">
      <c r="AA271" s="35"/>
    </row>
    <row r="272" spans="27:27" s="33" customFormat="1">
      <c r="AA272" s="35"/>
    </row>
    <row r="273" spans="27:27" s="33" customFormat="1">
      <c r="AA273" s="35"/>
    </row>
    <row r="274" spans="27:27" s="33" customFormat="1">
      <c r="AA274" s="35"/>
    </row>
    <row r="275" spans="27:27" s="33" customFormat="1">
      <c r="AA275" s="35"/>
    </row>
    <row r="276" spans="27:27" s="33" customFormat="1">
      <c r="AA276" s="35"/>
    </row>
    <row r="277" spans="27:27" s="33" customFormat="1">
      <c r="AA277" s="35"/>
    </row>
    <row r="278" spans="27:27" s="33" customFormat="1">
      <c r="AA278" s="35"/>
    </row>
    <row r="279" spans="27:27" s="33" customFormat="1">
      <c r="AA279" s="35"/>
    </row>
    <row r="280" spans="27:27" s="33" customFormat="1">
      <c r="AA280" s="35"/>
    </row>
    <row r="281" spans="27:27" s="33" customFormat="1">
      <c r="AA281" s="35"/>
    </row>
    <row r="282" spans="27:27" s="33" customFormat="1">
      <c r="AA282" s="35"/>
    </row>
    <row r="283" spans="27:27" s="33" customFormat="1">
      <c r="AA283" s="35"/>
    </row>
    <row r="284" spans="27:27" s="33" customFormat="1">
      <c r="AA284" s="35"/>
    </row>
    <row r="285" spans="27:27" s="33" customFormat="1">
      <c r="AA285" s="35"/>
    </row>
    <row r="286" spans="27:27" s="33" customFormat="1">
      <c r="AA286" s="35"/>
    </row>
    <row r="287" spans="27:27" s="33" customFormat="1">
      <c r="AA287" s="35"/>
    </row>
    <row r="288" spans="27:27" s="33" customFormat="1">
      <c r="AA288" s="35"/>
    </row>
    <row r="289" spans="27:27" s="33" customFormat="1">
      <c r="AA289" s="35"/>
    </row>
    <row r="290" spans="27:27" s="33" customFormat="1">
      <c r="AA290" s="35"/>
    </row>
    <row r="291" spans="27:27" s="33" customFormat="1">
      <c r="AA291" s="35"/>
    </row>
    <row r="292" spans="27:27" s="33" customFormat="1">
      <c r="AA292" s="35"/>
    </row>
    <row r="293" spans="27:27" s="33" customFormat="1">
      <c r="AA293" s="35"/>
    </row>
    <row r="294" spans="27:27" s="33" customFormat="1">
      <c r="AA294" s="35"/>
    </row>
    <row r="295" spans="27:27" s="33" customFormat="1">
      <c r="AA295" s="35"/>
    </row>
    <row r="296" spans="27:27" s="33" customFormat="1">
      <c r="AA296" s="35"/>
    </row>
    <row r="297" spans="27:27" s="33" customFormat="1">
      <c r="AA297" s="35"/>
    </row>
    <row r="298" spans="27:27" s="33" customFormat="1">
      <c r="AA298" s="35"/>
    </row>
    <row r="299" spans="27:27" s="33" customFormat="1">
      <c r="AA299" s="35"/>
    </row>
    <row r="300" spans="27:27" s="33" customFormat="1">
      <c r="AA300" s="35"/>
    </row>
    <row r="301" spans="27:27" s="33" customFormat="1">
      <c r="AA301" s="35"/>
    </row>
    <row r="302" spans="27:27" s="33" customFormat="1">
      <c r="AA302" s="35"/>
    </row>
    <row r="303" spans="27:27" s="33" customFormat="1">
      <c r="AA303" s="35"/>
    </row>
    <row r="304" spans="27:27" s="33" customFormat="1">
      <c r="AA304" s="35"/>
    </row>
    <row r="305" spans="27:27" s="33" customFormat="1">
      <c r="AA305" s="35"/>
    </row>
    <row r="306" spans="27:27" s="33" customFormat="1">
      <c r="AA306" s="35"/>
    </row>
    <row r="307" spans="27:27" s="33" customFormat="1">
      <c r="AA307" s="35"/>
    </row>
    <row r="308" spans="27:27" s="33" customFormat="1">
      <c r="AA308" s="35"/>
    </row>
    <row r="309" spans="27:27" s="33" customFormat="1">
      <c r="AA309" s="35"/>
    </row>
    <row r="310" spans="27:27" s="33" customFormat="1">
      <c r="AA310" s="35"/>
    </row>
    <row r="311" spans="27:27" s="33" customFormat="1">
      <c r="AA311" s="35"/>
    </row>
    <row r="312" spans="27:27" s="33" customFormat="1">
      <c r="AA312" s="35"/>
    </row>
    <row r="313" spans="27:27" s="33" customFormat="1">
      <c r="AA313" s="35"/>
    </row>
    <row r="314" spans="27:27" s="33" customFormat="1">
      <c r="AA314" s="35"/>
    </row>
    <row r="315" spans="27:27" s="33" customFormat="1">
      <c r="AA315" s="35"/>
    </row>
    <row r="316" spans="27:27" s="33" customFormat="1">
      <c r="AA316" s="35"/>
    </row>
    <row r="317" spans="27:27" s="33" customFormat="1">
      <c r="AA317" s="35"/>
    </row>
    <row r="318" spans="27:27" s="33" customFormat="1">
      <c r="AA318" s="35"/>
    </row>
    <row r="319" spans="27:27" s="33" customFormat="1">
      <c r="AA319" s="35"/>
    </row>
    <row r="320" spans="27:27" s="33" customFormat="1">
      <c r="AA320" s="35"/>
    </row>
    <row r="321" spans="27:27" s="33" customFormat="1">
      <c r="AA321" s="35"/>
    </row>
    <row r="322" spans="27:27" s="33" customFormat="1">
      <c r="AA322" s="35"/>
    </row>
    <row r="323" spans="27:27" s="33" customFormat="1">
      <c r="AA323" s="35"/>
    </row>
    <row r="324" spans="27:27" s="33" customFormat="1">
      <c r="AA324" s="35"/>
    </row>
    <row r="325" spans="27:27" s="33" customFormat="1">
      <c r="AA325" s="35"/>
    </row>
    <row r="326" spans="27:27" s="33" customFormat="1">
      <c r="AA326" s="35"/>
    </row>
    <row r="327" spans="27:27" s="33" customFormat="1">
      <c r="AA327" s="35"/>
    </row>
    <row r="328" spans="27:27" s="33" customFormat="1">
      <c r="AA328" s="35"/>
    </row>
    <row r="329" spans="27:27" s="33" customFormat="1">
      <c r="AA329" s="35"/>
    </row>
    <row r="330" spans="27:27" s="33" customFormat="1">
      <c r="AA330" s="35"/>
    </row>
    <row r="331" spans="27:27" s="33" customFormat="1">
      <c r="AA331" s="35"/>
    </row>
    <row r="332" spans="27:27" s="33" customFormat="1">
      <c r="AA332" s="35"/>
    </row>
    <row r="333" spans="27:27" s="33" customFormat="1">
      <c r="AA333" s="35"/>
    </row>
    <row r="334" spans="27:27" s="33" customFormat="1">
      <c r="AA334" s="35"/>
    </row>
    <row r="335" spans="27:27" s="33" customFormat="1">
      <c r="AA335" s="35"/>
    </row>
    <row r="336" spans="27:27" s="33" customFormat="1">
      <c r="AA336" s="35"/>
    </row>
    <row r="337" spans="27:27" s="33" customFormat="1">
      <c r="AA337" s="35"/>
    </row>
    <row r="338" spans="27:27" s="33" customFormat="1">
      <c r="AA338" s="35"/>
    </row>
    <row r="339" spans="27:27" s="33" customFormat="1">
      <c r="AA339" s="35"/>
    </row>
    <row r="340" spans="27:27" s="33" customFormat="1">
      <c r="AA340" s="35"/>
    </row>
    <row r="341" spans="27:27" s="33" customFormat="1">
      <c r="AA341" s="35"/>
    </row>
    <row r="342" spans="27:27" s="33" customFormat="1">
      <c r="AA342" s="35"/>
    </row>
    <row r="343" spans="27:27" s="33" customFormat="1">
      <c r="AA343" s="35"/>
    </row>
    <row r="344" spans="27:27" s="33" customFormat="1">
      <c r="AA344" s="35"/>
    </row>
    <row r="345" spans="27:27" s="33" customFormat="1">
      <c r="AA345" s="35"/>
    </row>
    <row r="346" spans="27:27" s="33" customFormat="1">
      <c r="AA346" s="35"/>
    </row>
    <row r="347" spans="27:27" s="33" customFormat="1">
      <c r="AA347" s="35"/>
    </row>
    <row r="348" spans="27:27" s="33" customFormat="1">
      <c r="AA348" s="35"/>
    </row>
    <row r="349" spans="27:27" s="33" customFormat="1">
      <c r="AA349" s="35"/>
    </row>
    <row r="350" spans="27:27" s="33" customFormat="1">
      <c r="AA350" s="35"/>
    </row>
    <row r="351" spans="27:27" s="33" customFormat="1">
      <c r="AA351" s="35"/>
    </row>
    <row r="352" spans="27:27" s="33" customFormat="1">
      <c r="AA352" s="35"/>
    </row>
    <row r="353" spans="27:27" s="33" customFormat="1">
      <c r="AA353" s="35"/>
    </row>
    <row r="354" spans="27:27" s="33" customFormat="1">
      <c r="AA354" s="35"/>
    </row>
    <row r="355" spans="27:27" s="33" customFormat="1">
      <c r="AA355" s="35"/>
    </row>
    <row r="356" spans="27:27" s="33" customFormat="1">
      <c r="AA356" s="35"/>
    </row>
    <row r="357" spans="27:27" s="33" customFormat="1">
      <c r="AA357" s="35"/>
    </row>
    <row r="358" spans="27:27" s="33" customFormat="1">
      <c r="AA358" s="35"/>
    </row>
    <row r="359" spans="27:27" s="33" customFormat="1">
      <c r="AA359" s="35"/>
    </row>
    <row r="360" spans="27:27" s="33" customFormat="1">
      <c r="AA360" s="35"/>
    </row>
    <row r="361" spans="27:27" s="33" customFormat="1">
      <c r="AA361" s="35"/>
    </row>
    <row r="362" spans="27:27" s="33" customFormat="1">
      <c r="AA362" s="35"/>
    </row>
    <row r="363" spans="27:27" s="33" customFormat="1">
      <c r="AA363" s="35"/>
    </row>
    <row r="364" spans="27:27" s="33" customFormat="1">
      <c r="AA364" s="35"/>
    </row>
    <row r="365" spans="27:27" s="33" customFormat="1">
      <c r="AA365" s="35"/>
    </row>
    <row r="366" spans="27:27" s="33" customFormat="1">
      <c r="AA366" s="35"/>
    </row>
    <row r="367" spans="27:27" s="33" customFormat="1">
      <c r="AA367" s="35"/>
    </row>
    <row r="368" spans="27:27" s="33" customFormat="1">
      <c r="AA368" s="35"/>
    </row>
    <row r="369" spans="27:27" s="33" customFormat="1">
      <c r="AA369" s="35"/>
    </row>
    <row r="370" spans="27:27" s="33" customFormat="1">
      <c r="AA370" s="35"/>
    </row>
    <row r="371" spans="27:27" s="33" customFormat="1">
      <c r="AA371" s="35"/>
    </row>
    <row r="372" spans="27:27" s="33" customFormat="1">
      <c r="AA372" s="35"/>
    </row>
    <row r="373" spans="27:27" s="33" customFormat="1">
      <c r="AA373" s="35"/>
    </row>
    <row r="374" spans="27:27" s="33" customFormat="1">
      <c r="AA374" s="35"/>
    </row>
    <row r="375" spans="27:27" s="33" customFormat="1">
      <c r="AA375" s="35"/>
    </row>
    <row r="376" spans="27:27" s="33" customFormat="1">
      <c r="AA376" s="35"/>
    </row>
    <row r="377" spans="27:27" s="33" customFormat="1">
      <c r="AA377" s="35"/>
    </row>
    <row r="378" spans="27:27" s="33" customFormat="1">
      <c r="AA378" s="35"/>
    </row>
    <row r="379" spans="27:27" s="33" customFormat="1">
      <c r="AA379" s="35"/>
    </row>
    <row r="380" spans="27:27" s="33" customFormat="1">
      <c r="AA380" s="35"/>
    </row>
    <row r="381" spans="27:27" s="33" customFormat="1">
      <c r="AA381" s="35"/>
    </row>
    <row r="382" spans="27:27" s="33" customFormat="1">
      <c r="AA382" s="35"/>
    </row>
    <row r="383" spans="27:27" s="33" customFormat="1">
      <c r="AA383" s="35"/>
    </row>
    <row r="384" spans="27:27" s="33" customFormat="1">
      <c r="AA384" s="35"/>
    </row>
    <row r="385" spans="27:27" s="33" customFormat="1">
      <c r="AA385" s="35"/>
    </row>
  </sheetData>
  <mergeCells count="46">
    <mergeCell ref="T1:AA1"/>
    <mergeCell ref="U9:V9"/>
    <mergeCell ref="W9:W11"/>
    <mergeCell ref="X9:Y9"/>
    <mergeCell ref="M10:M11"/>
    <mergeCell ref="N10:N11"/>
    <mergeCell ref="U10:U11"/>
    <mergeCell ref="V10:V11"/>
    <mergeCell ref="X10:X11"/>
    <mergeCell ref="Y10:Y11"/>
    <mergeCell ref="Q9:Q11"/>
    <mergeCell ref="S7:S11"/>
    <mergeCell ref="T7:Y7"/>
    <mergeCell ref="T8:V8"/>
    <mergeCell ref="W8:Y8"/>
    <mergeCell ref="H5:N5"/>
    <mergeCell ref="S5:Y6"/>
    <mergeCell ref="Z5:Z11"/>
    <mergeCell ref="J9:J11"/>
    <mergeCell ref="K9:K11"/>
    <mergeCell ref="L9:L11"/>
    <mergeCell ref="M9:N9"/>
    <mergeCell ref="P9:P11"/>
    <mergeCell ref="O7:O11"/>
    <mergeCell ref="P7:R7"/>
    <mergeCell ref="J8:K8"/>
    <mergeCell ref="L8:N8"/>
    <mergeCell ref="P8:Q8"/>
    <mergeCell ref="R8:R11"/>
    <mergeCell ref="T9:T11"/>
    <mergeCell ref="A2:AA2"/>
    <mergeCell ref="A3:AA3"/>
    <mergeCell ref="U4:AA4"/>
    <mergeCell ref="A5:A11"/>
    <mergeCell ref="B5:B11"/>
    <mergeCell ref="C5:C11"/>
    <mergeCell ref="D5:D11"/>
    <mergeCell ref="E5:E11"/>
    <mergeCell ref="F5:F11"/>
    <mergeCell ref="AA5:AA11"/>
    <mergeCell ref="H6:H11"/>
    <mergeCell ref="I6:N6"/>
    <mergeCell ref="I7:I11"/>
    <mergeCell ref="J7:N7"/>
    <mergeCell ref="G5:G11"/>
    <mergeCell ref="O5:R6"/>
  </mergeCells>
  <printOptions horizontalCentered="1"/>
  <pageMargins left="0.196850393700787" right="0.196850393700787" top="0.47244094488188998" bottom="0.31496062992126" header="0.31496062992126" footer="0.31496062992126"/>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B16" sqref="B16"/>
    </sheetView>
  </sheetViews>
  <sheetFormatPr defaultRowHeight="15"/>
  <cols>
    <col min="1" max="1" width="9.28515625" style="49" bestFit="1" customWidth="1"/>
    <col min="2" max="2" width="65.42578125" style="40" customWidth="1"/>
    <col min="3" max="5" width="15.42578125" style="40" customWidth="1"/>
    <col min="6" max="16384" width="9.140625" style="40"/>
  </cols>
  <sheetData>
    <row r="1" spans="1:5" s="37" customFormat="1" ht="24" customHeight="1">
      <c r="A1" s="60" t="s">
        <v>23</v>
      </c>
      <c r="B1" s="60"/>
      <c r="C1" s="60"/>
      <c r="D1" s="60"/>
      <c r="E1" s="60"/>
    </row>
    <row r="2" spans="1:5" s="37" customFormat="1" ht="24" customHeight="1">
      <c r="A2" s="60" t="s">
        <v>132</v>
      </c>
      <c r="B2" s="60"/>
      <c r="C2" s="60"/>
      <c r="D2" s="60"/>
      <c r="E2" s="60"/>
    </row>
    <row r="3" spans="1:5" ht="28.5" customHeight="1">
      <c r="A3" s="38"/>
      <c r="B3" s="39"/>
      <c r="C3" s="61" t="s">
        <v>133</v>
      </c>
      <c r="D3" s="61"/>
      <c r="E3" s="61"/>
    </row>
    <row r="4" spans="1:5" s="42" customFormat="1" ht="37.5" customHeight="1">
      <c r="A4" s="41" t="s">
        <v>0</v>
      </c>
      <c r="B4" s="41" t="s">
        <v>134</v>
      </c>
      <c r="C4" s="41" t="s">
        <v>4</v>
      </c>
      <c r="D4" s="41" t="s">
        <v>49</v>
      </c>
      <c r="E4" s="41" t="s">
        <v>48</v>
      </c>
    </row>
    <row r="5" spans="1:5" s="42" customFormat="1" ht="27.95" customHeight="1">
      <c r="A5" s="41"/>
      <c r="B5" s="43" t="s">
        <v>135</v>
      </c>
      <c r="C5" s="41">
        <f>C6+C51+C58</f>
        <v>1554069.9322033897</v>
      </c>
      <c r="D5" s="41">
        <f t="shared" ref="D5:E5" si="0">D6+D51+D58</f>
        <v>1489317.9322033897</v>
      </c>
      <c r="E5" s="41">
        <f t="shared" si="0"/>
        <v>64752</v>
      </c>
    </row>
    <row r="6" spans="1:5" s="42" customFormat="1" ht="27.95" customHeight="1">
      <c r="A6" s="41" t="s">
        <v>6</v>
      </c>
      <c r="B6" s="43" t="s">
        <v>136</v>
      </c>
      <c r="C6" s="41">
        <f>C7+C11+C15+C19+C23+C27+C31+C35+C39+C43+C47</f>
        <v>1246599.9322033897</v>
      </c>
      <c r="D6" s="41">
        <f t="shared" ref="D6:E6" si="1">D7+D11+D15+D19+D23+D27+D31+D35+D39+D43+D47</f>
        <v>1193453.9322033897</v>
      </c>
      <c r="E6" s="41">
        <f t="shared" si="1"/>
        <v>53146</v>
      </c>
    </row>
    <row r="7" spans="1:5" ht="27.95" customHeight="1">
      <c r="A7" s="41">
        <v>1</v>
      </c>
      <c r="B7" s="44" t="s">
        <v>137</v>
      </c>
      <c r="C7" s="45">
        <f>C8+C9+C10</f>
        <v>129886</v>
      </c>
      <c r="D7" s="45">
        <f t="shared" ref="D7:E7" si="2">D8+D9+D10</f>
        <v>124552</v>
      </c>
      <c r="E7" s="45">
        <f t="shared" si="2"/>
        <v>5334</v>
      </c>
    </row>
    <row r="8" spans="1:5" ht="27.95" customHeight="1">
      <c r="A8" s="41"/>
      <c r="B8" s="44" t="s">
        <v>138</v>
      </c>
      <c r="C8" s="45">
        <f>D8+E8</f>
        <v>82982</v>
      </c>
      <c r="D8" s="45">
        <v>79030</v>
      </c>
      <c r="E8" s="45">
        <v>3952</v>
      </c>
    </row>
    <row r="9" spans="1:5" ht="27.95" customHeight="1">
      <c r="A9" s="41"/>
      <c r="B9" s="44" t="s">
        <v>139</v>
      </c>
      <c r="C9" s="45">
        <f t="shared" ref="C9:C50" si="3">D9+E9</f>
        <v>46116</v>
      </c>
      <c r="D9" s="45">
        <v>44772</v>
      </c>
      <c r="E9" s="45">
        <v>1344</v>
      </c>
    </row>
    <row r="10" spans="1:5" ht="27.95" customHeight="1">
      <c r="A10" s="41"/>
      <c r="B10" s="44" t="s">
        <v>140</v>
      </c>
      <c r="C10" s="45">
        <f t="shared" si="3"/>
        <v>788</v>
      </c>
      <c r="D10" s="45">
        <v>750</v>
      </c>
      <c r="E10" s="45">
        <v>38</v>
      </c>
    </row>
    <row r="11" spans="1:5" ht="27.95" customHeight="1">
      <c r="A11" s="41">
        <v>2</v>
      </c>
      <c r="B11" s="44" t="s">
        <v>141</v>
      </c>
      <c r="C11" s="45">
        <f>C12+C13+C14</f>
        <v>134510</v>
      </c>
      <c r="D11" s="45">
        <f t="shared" ref="D11:E11" si="4">D12+D13+D14</f>
        <v>129050</v>
      </c>
      <c r="E11" s="45">
        <f t="shared" si="4"/>
        <v>5460</v>
      </c>
    </row>
    <row r="12" spans="1:5" ht="27.95" customHeight="1">
      <c r="A12" s="41"/>
      <c r="B12" s="44" t="s">
        <v>138</v>
      </c>
      <c r="C12" s="45">
        <f t="shared" si="3"/>
        <v>82462</v>
      </c>
      <c r="D12" s="45">
        <v>78534</v>
      </c>
      <c r="E12" s="45">
        <v>3928</v>
      </c>
    </row>
    <row r="13" spans="1:5" ht="27.95" customHeight="1">
      <c r="A13" s="41"/>
      <c r="B13" s="44" t="s">
        <v>139</v>
      </c>
      <c r="C13" s="45">
        <f t="shared" si="3"/>
        <v>51260</v>
      </c>
      <c r="D13" s="45">
        <v>49766</v>
      </c>
      <c r="E13" s="45">
        <v>1494</v>
      </c>
    </row>
    <row r="14" spans="1:5" ht="27.95" customHeight="1">
      <c r="A14" s="41"/>
      <c r="B14" s="44" t="s">
        <v>140</v>
      </c>
      <c r="C14" s="45">
        <f t="shared" si="3"/>
        <v>788</v>
      </c>
      <c r="D14" s="45">
        <v>750</v>
      </c>
      <c r="E14" s="45">
        <v>38</v>
      </c>
    </row>
    <row r="15" spans="1:5" ht="27.95" customHeight="1">
      <c r="A15" s="41">
        <v>3</v>
      </c>
      <c r="B15" s="44" t="s">
        <v>142</v>
      </c>
      <c r="C15" s="45">
        <f>C16+C17+C18</f>
        <v>125601</v>
      </c>
      <c r="D15" s="45">
        <f t="shared" ref="D15:E15" si="5">D16+D17+D18</f>
        <v>120481</v>
      </c>
      <c r="E15" s="45">
        <f t="shared" si="5"/>
        <v>5120</v>
      </c>
    </row>
    <row r="16" spans="1:5" ht="27.95" customHeight="1">
      <c r="A16" s="41"/>
      <c r="B16" s="44" t="s">
        <v>138</v>
      </c>
      <c r="C16" s="45">
        <f t="shared" si="3"/>
        <v>75901</v>
      </c>
      <c r="D16" s="45">
        <v>72287</v>
      </c>
      <c r="E16" s="45">
        <v>3614</v>
      </c>
    </row>
    <row r="17" spans="1:8" ht="27.95" customHeight="1">
      <c r="A17" s="41"/>
      <c r="B17" s="44" t="s">
        <v>139</v>
      </c>
      <c r="C17" s="45">
        <f t="shared" si="3"/>
        <v>46552</v>
      </c>
      <c r="D17" s="45">
        <v>45196</v>
      </c>
      <c r="E17" s="45">
        <v>1356</v>
      </c>
    </row>
    <row r="18" spans="1:8" ht="27.95" customHeight="1">
      <c r="A18" s="41"/>
      <c r="B18" s="44" t="s">
        <v>140</v>
      </c>
      <c r="C18" s="45">
        <f t="shared" si="3"/>
        <v>3148</v>
      </c>
      <c r="D18" s="45">
        <v>2998</v>
      </c>
      <c r="E18" s="45">
        <v>150</v>
      </c>
    </row>
    <row r="19" spans="1:8" ht="27.95" customHeight="1">
      <c r="A19" s="41">
        <v>4</v>
      </c>
      <c r="B19" s="44" t="s">
        <v>143</v>
      </c>
      <c r="C19" s="45">
        <f>C20+C21+C22</f>
        <v>104527</v>
      </c>
      <c r="D19" s="45">
        <f t="shared" ref="D19:E19" si="6">D20+D21+D22</f>
        <v>100399</v>
      </c>
      <c r="E19" s="45">
        <f t="shared" si="6"/>
        <v>4128</v>
      </c>
    </row>
    <row r="20" spans="1:8" ht="27.95" customHeight="1">
      <c r="A20" s="41"/>
      <c r="B20" s="44" t="s">
        <v>138</v>
      </c>
      <c r="C20" s="45">
        <f t="shared" si="3"/>
        <v>56223</v>
      </c>
      <c r="D20" s="45">
        <v>53545</v>
      </c>
      <c r="E20" s="45">
        <v>2678</v>
      </c>
    </row>
    <row r="21" spans="1:8" ht="27.95" customHeight="1">
      <c r="A21" s="41"/>
      <c r="B21" s="44" t="s">
        <v>139</v>
      </c>
      <c r="C21" s="45">
        <f t="shared" si="3"/>
        <v>45943</v>
      </c>
      <c r="D21" s="45">
        <v>44605</v>
      </c>
      <c r="E21" s="45">
        <v>1338</v>
      </c>
      <c r="G21" s="46"/>
      <c r="H21" s="46"/>
    </row>
    <row r="22" spans="1:8" ht="27.95" customHeight="1">
      <c r="A22" s="41"/>
      <c r="B22" s="44" t="s">
        <v>140</v>
      </c>
      <c r="C22" s="45">
        <f t="shared" si="3"/>
        <v>2361</v>
      </c>
      <c r="D22" s="45">
        <v>2249</v>
      </c>
      <c r="E22" s="45">
        <v>112</v>
      </c>
    </row>
    <row r="23" spans="1:8" ht="27.95" customHeight="1">
      <c r="A23" s="41">
        <v>5</v>
      </c>
      <c r="B23" s="44" t="s">
        <v>144</v>
      </c>
      <c r="C23" s="45">
        <f>C24+C25+C26</f>
        <v>127463</v>
      </c>
      <c r="D23" s="45">
        <f t="shared" ref="D23:E23" si="7">D24+D25+D26</f>
        <v>122339</v>
      </c>
      <c r="E23" s="45">
        <f t="shared" si="7"/>
        <v>5124</v>
      </c>
    </row>
    <row r="24" spans="1:8" ht="27.95" customHeight="1">
      <c r="A24" s="41"/>
      <c r="B24" s="44" t="s">
        <v>138</v>
      </c>
      <c r="C24" s="45">
        <f t="shared" si="3"/>
        <v>73945</v>
      </c>
      <c r="D24" s="45">
        <v>70423</v>
      </c>
      <c r="E24" s="45">
        <v>3522</v>
      </c>
      <c r="G24" s="46"/>
    </row>
    <row r="25" spans="1:8" ht="27.95" customHeight="1">
      <c r="A25" s="41"/>
      <c r="B25" s="44" t="s">
        <v>139</v>
      </c>
      <c r="C25" s="45">
        <f t="shared" si="3"/>
        <v>51157</v>
      </c>
      <c r="D25" s="45">
        <v>49667</v>
      </c>
      <c r="E25" s="45">
        <v>1490</v>
      </c>
      <c r="G25" s="46"/>
      <c r="H25" s="46"/>
    </row>
    <row r="26" spans="1:8" ht="27.95" customHeight="1">
      <c r="A26" s="41"/>
      <c r="B26" s="44" t="s">
        <v>140</v>
      </c>
      <c r="C26" s="45">
        <f t="shared" si="3"/>
        <v>2361</v>
      </c>
      <c r="D26" s="45">
        <v>2249</v>
      </c>
      <c r="E26" s="45">
        <v>112</v>
      </c>
    </row>
    <row r="27" spans="1:8" ht="27.95" customHeight="1">
      <c r="A27" s="41">
        <v>6</v>
      </c>
      <c r="B27" s="44" t="s">
        <v>86</v>
      </c>
      <c r="C27" s="45">
        <f>C28+C29+C30</f>
        <v>166617</v>
      </c>
      <c r="D27" s="45">
        <f t="shared" ref="D27:E27" si="8">D28+D29+D30</f>
        <v>159543</v>
      </c>
      <c r="E27" s="45">
        <f t="shared" si="8"/>
        <v>7074</v>
      </c>
    </row>
    <row r="28" spans="1:8" ht="27.95" customHeight="1">
      <c r="A28" s="41"/>
      <c r="B28" s="44" t="s">
        <v>138</v>
      </c>
      <c r="C28" s="45">
        <f t="shared" si="3"/>
        <v>117901</v>
      </c>
      <c r="D28" s="45">
        <v>112289</v>
      </c>
      <c r="E28" s="45">
        <v>5612</v>
      </c>
    </row>
    <row r="29" spans="1:8" ht="27.95" customHeight="1">
      <c r="A29" s="41"/>
      <c r="B29" s="44" t="s">
        <v>139</v>
      </c>
      <c r="C29" s="45">
        <f t="shared" si="3"/>
        <v>46355</v>
      </c>
      <c r="D29" s="45">
        <v>45005</v>
      </c>
      <c r="E29" s="45">
        <v>1350</v>
      </c>
    </row>
    <row r="30" spans="1:8" ht="27.95" customHeight="1">
      <c r="A30" s="41"/>
      <c r="B30" s="44" t="s">
        <v>140</v>
      </c>
      <c r="C30" s="45">
        <f t="shared" si="3"/>
        <v>2361</v>
      </c>
      <c r="D30" s="45">
        <v>2249</v>
      </c>
      <c r="E30" s="45">
        <v>112</v>
      </c>
    </row>
    <row r="31" spans="1:8" ht="27.95" customHeight="1">
      <c r="A31" s="41">
        <v>7</v>
      </c>
      <c r="B31" s="44" t="s">
        <v>145</v>
      </c>
      <c r="C31" s="45">
        <f>C32+C33+C34</f>
        <v>141377</v>
      </c>
      <c r="D31" s="45">
        <f t="shared" ref="D31:E31" si="9">D32+D33+D34</f>
        <v>135535</v>
      </c>
      <c r="E31" s="45">
        <f t="shared" si="9"/>
        <v>5842</v>
      </c>
    </row>
    <row r="32" spans="1:8" ht="27.95" customHeight="1">
      <c r="A32" s="41"/>
      <c r="B32" s="44" t="s">
        <v>138</v>
      </c>
      <c r="C32" s="45">
        <f t="shared" si="3"/>
        <v>90976</v>
      </c>
      <c r="D32" s="45">
        <v>86644</v>
      </c>
      <c r="E32" s="45">
        <v>4332</v>
      </c>
    </row>
    <row r="33" spans="1:5" ht="27.95" customHeight="1">
      <c r="A33" s="41"/>
      <c r="B33" s="44" t="s">
        <v>139</v>
      </c>
      <c r="C33" s="45">
        <f t="shared" si="3"/>
        <v>48040</v>
      </c>
      <c r="D33" s="45">
        <v>46642</v>
      </c>
      <c r="E33" s="45">
        <v>1398</v>
      </c>
    </row>
    <row r="34" spans="1:5" ht="27.95" customHeight="1">
      <c r="A34" s="41"/>
      <c r="B34" s="44" t="s">
        <v>140</v>
      </c>
      <c r="C34" s="45">
        <f t="shared" si="3"/>
        <v>2361</v>
      </c>
      <c r="D34" s="45">
        <v>2249</v>
      </c>
      <c r="E34" s="45">
        <v>112</v>
      </c>
    </row>
    <row r="35" spans="1:5" ht="27.95" customHeight="1">
      <c r="A35" s="41">
        <v>8</v>
      </c>
      <c r="B35" s="44" t="s">
        <v>14</v>
      </c>
      <c r="C35" s="45">
        <f>C36+C37+C38</f>
        <v>119447.93220338982</v>
      </c>
      <c r="D35" s="45">
        <f t="shared" ref="D35:E35" si="10">D36+D37+D38</f>
        <v>113765.93220338982</v>
      </c>
      <c r="E35" s="45">
        <f t="shared" si="10"/>
        <v>5682</v>
      </c>
    </row>
    <row r="36" spans="1:5" ht="27.95" customHeight="1">
      <c r="A36" s="41"/>
      <c r="B36" s="44" t="s">
        <v>138</v>
      </c>
      <c r="C36" s="45">
        <f t="shared" si="3"/>
        <v>111992.93220338982</v>
      </c>
      <c r="D36" s="45">
        <v>106658.93220338982</v>
      </c>
      <c r="E36" s="45">
        <v>5334</v>
      </c>
    </row>
    <row r="37" spans="1:5" ht="27.95" customHeight="1">
      <c r="A37" s="41"/>
      <c r="B37" s="44" t="s">
        <v>139</v>
      </c>
      <c r="C37" s="45">
        <f t="shared" si="3"/>
        <v>371</v>
      </c>
      <c r="D37" s="45">
        <v>361</v>
      </c>
      <c r="E37" s="45">
        <v>10</v>
      </c>
    </row>
    <row r="38" spans="1:5" ht="27.95" customHeight="1">
      <c r="A38" s="41"/>
      <c r="B38" s="44" t="s">
        <v>140</v>
      </c>
      <c r="C38" s="45">
        <f t="shared" si="3"/>
        <v>7084</v>
      </c>
      <c r="D38" s="45">
        <v>6746</v>
      </c>
      <c r="E38" s="45">
        <v>338</v>
      </c>
    </row>
    <row r="39" spans="1:5" ht="27.95" customHeight="1">
      <c r="A39" s="41">
        <v>9</v>
      </c>
      <c r="B39" s="44" t="s">
        <v>146</v>
      </c>
      <c r="C39" s="45">
        <f>C40+C41+C42</f>
        <v>103492</v>
      </c>
      <c r="D39" s="45">
        <f t="shared" ref="D39:E39" si="11">D40+D41+D42</f>
        <v>98568</v>
      </c>
      <c r="E39" s="45">
        <f t="shared" si="11"/>
        <v>4924</v>
      </c>
    </row>
    <row r="40" spans="1:5" ht="27.95" customHeight="1">
      <c r="A40" s="41"/>
      <c r="B40" s="44" t="s">
        <v>138</v>
      </c>
      <c r="C40" s="45">
        <f t="shared" si="3"/>
        <v>59177</v>
      </c>
      <c r="D40" s="45">
        <v>56361</v>
      </c>
      <c r="E40" s="45">
        <v>2816</v>
      </c>
    </row>
    <row r="41" spans="1:5" ht="27.95" customHeight="1">
      <c r="A41" s="41"/>
      <c r="B41" s="44" t="s">
        <v>139</v>
      </c>
      <c r="C41" s="45">
        <f t="shared" si="3"/>
        <v>240</v>
      </c>
      <c r="D41" s="45">
        <v>232</v>
      </c>
      <c r="E41" s="45">
        <v>8</v>
      </c>
    </row>
    <row r="42" spans="1:5" ht="27.95" customHeight="1">
      <c r="A42" s="41"/>
      <c r="B42" s="44" t="s">
        <v>140</v>
      </c>
      <c r="C42" s="45">
        <f t="shared" si="3"/>
        <v>44075</v>
      </c>
      <c r="D42" s="45">
        <v>41975</v>
      </c>
      <c r="E42" s="45">
        <v>2100</v>
      </c>
    </row>
    <row r="43" spans="1:5" ht="27.95" customHeight="1">
      <c r="A43" s="41">
        <v>10</v>
      </c>
      <c r="B43" s="44" t="s">
        <v>147</v>
      </c>
      <c r="C43" s="45">
        <f>C44+C45+C46</f>
        <v>89934</v>
      </c>
      <c r="D43" s="45">
        <f t="shared" ref="D43:E43" si="12">D44+D45+D46</f>
        <v>85654</v>
      </c>
      <c r="E43" s="45">
        <f t="shared" si="12"/>
        <v>4280</v>
      </c>
    </row>
    <row r="44" spans="1:5" ht="27.95" customHeight="1">
      <c r="A44" s="41"/>
      <c r="B44" s="44" t="s">
        <v>138</v>
      </c>
      <c r="C44" s="45">
        <f t="shared" si="3"/>
        <v>66961</v>
      </c>
      <c r="D44" s="45">
        <v>63771</v>
      </c>
      <c r="E44" s="45">
        <v>3190</v>
      </c>
    </row>
    <row r="45" spans="1:5" ht="27.95" customHeight="1">
      <c r="A45" s="41"/>
      <c r="B45" s="44" t="s">
        <v>139</v>
      </c>
      <c r="C45" s="45">
        <f t="shared" si="3"/>
        <v>151</v>
      </c>
      <c r="D45" s="45">
        <v>147</v>
      </c>
      <c r="E45" s="45">
        <v>4</v>
      </c>
    </row>
    <row r="46" spans="1:5" ht="27.95" customHeight="1">
      <c r="A46" s="41"/>
      <c r="B46" s="44" t="s">
        <v>140</v>
      </c>
      <c r="C46" s="45">
        <f t="shared" si="3"/>
        <v>22822</v>
      </c>
      <c r="D46" s="45">
        <v>21736</v>
      </c>
      <c r="E46" s="45">
        <v>1086</v>
      </c>
    </row>
    <row r="47" spans="1:5" ht="27.95" customHeight="1">
      <c r="A47" s="41">
        <v>11</v>
      </c>
      <c r="B47" s="44" t="s">
        <v>108</v>
      </c>
      <c r="C47" s="45">
        <f>C48+C49+C50</f>
        <v>3745</v>
      </c>
      <c r="D47" s="45">
        <f t="shared" ref="D47:E47" si="13">D48+D49+D50</f>
        <v>3567</v>
      </c>
      <c r="E47" s="45">
        <f t="shared" si="13"/>
        <v>178</v>
      </c>
    </row>
    <row r="48" spans="1:5" ht="27.95" customHeight="1">
      <c r="A48" s="41"/>
      <c r="B48" s="44" t="s">
        <v>138</v>
      </c>
      <c r="C48" s="45">
        <f t="shared" si="3"/>
        <v>1307</v>
      </c>
      <c r="D48" s="45">
        <v>1245</v>
      </c>
      <c r="E48" s="45">
        <v>62</v>
      </c>
    </row>
    <row r="49" spans="1:8" ht="27.95" customHeight="1">
      <c r="A49" s="41"/>
      <c r="B49" s="44" t="s">
        <v>139</v>
      </c>
      <c r="C49" s="45">
        <f t="shared" si="3"/>
        <v>77</v>
      </c>
      <c r="D49" s="45">
        <v>73</v>
      </c>
      <c r="E49" s="45">
        <v>4</v>
      </c>
    </row>
    <row r="50" spans="1:8" ht="27.95" customHeight="1">
      <c r="A50" s="41"/>
      <c r="B50" s="44" t="s">
        <v>140</v>
      </c>
      <c r="C50" s="45">
        <f t="shared" si="3"/>
        <v>2361</v>
      </c>
      <c r="D50" s="45">
        <v>2249</v>
      </c>
      <c r="E50" s="45">
        <v>112</v>
      </c>
    </row>
    <row r="51" spans="1:8" s="42" customFormat="1" ht="27.95" customHeight="1">
      <c r="A51" s="41" t="s">
        <v>11</v>
      </c>
      <c r="B51" s="43" t="s">
        <v>148</v>
      </c>
      <c r="C51" s="41">
        <f>C52+C54+C56</f>
        <v>25322</v>
      </c>
      <c r="D51" s="41">
        <f t="shared" ref="D51:E51" si="14">D52+D54+D56</f>
        <v>24569</v>
      </c>
      <c r="E51" s="41">
        <f t="shared" si="14"/>
        <v>753</v>
      </c>
    </row>
    <row r="52" spans="1:8" ht="27.95" customHeight="1">
      <c r="A52" s="41">
        <v>1</v>
      </c>
      <c r="B52" s="44" t="s">
        <v>149</v>
      </c>
      <c r="C52" s="45">
        <f>D52+E52</f>
        <v>788</v>
      </c>
      <c r="D52" s="47">
        <v>750</v>
      </c>
      <c r="E52" s="47">
        <v>38</v>
      </c>
    </row>
    <row r="53" spans="1:8" ht="27.95" customHeight="1">
      <c r="A53" s="41"/>
      <c r="B53" s="44" t="s">
        <v>138</v>
      </c>
      <c r="C53" s="45">
        <f>D53+E53</f>
        <v>788</v>
      </c>
      <c r="D53" s="47">
        <v>750</v>
      </c>
      <c r="E53" s="47">
        <v>38</v>
      </c>
    </row>
    <row r="54" spans="1:8" ht="27.95" customHeight="1">
      <c r="A54" s="41">
        <v>2</v>
      </c>
      <c r="B54" s="44" t="s">
        <v>150</v>
      </c>
      <c r="C54" s="45">
        <f t="shared" ref="C54:C60" si="15">D54+E54</f>
        <v>14120</v>
      </c>
      <c r="D54" s="45">
        <f>D55</f>
        <v>13708</v>
      </c>
      <c r="E54" s="45">
        <f>E55</f>
        <v>412</v>
      </c>
    </row>
    <row r="55" spans="1:8" ht="27.95" customHeight="1">
      <c r="A55" s="41"/>
      <c r="B55" s="44" t="s">
        <v>139</v>
      </c>
      <c r="C55" s="45">
        <f t="shared" si="15"/>
        <v>14120</v>
      </c>
      <c r="D55" s="47">
        <v>13708</v>
      </c>
      <c r="E55" s="47">
        <v>412</v>
      </c>
    </row>
    <row r="56" spans="1:8" ht="27.95" customHeight="1">
      <c r="A56" s="41">
        <v>3</v>
      </c>
      <c r="B56" s="44" t="s">
        <v>151</v>
      </c>
      <c r="C56" s="45">
        <f t="shared" si="15"/>
        <v>10414</v>
      </c>
      <c r="D56" s="45">
        <f>D57</f>
        <v>10111</v>
      </c>
      <c r="E56" s="45">
        <f>E57</f>
        <v>303</v>
      </c>
    </row>
    <row r="57" spans="1:8" ht="27.95" customHeight="1">
      <c r="A57" s="41"/>
      <c r="B57" s="44" t="s">
        <v>139</v>
      </c>
      <c r="C57" s="45">
        <f t="shared" si="15"/>
        <v>10414</v>
      </c>
      <c r="D57" s="45">
        <v>10111</v>
      </c>
      <c r="E57" s="45">
        <v>303</v>
      </c>
    </row>
    <row r="58" spans="1:8" s="42" customFormat="1" ht="27.95" customHeight="1">
      <c r="A58" s="41" t="s">
        <v>105</v>
      </c>
      <c r="B58" s="43" t="s">
        <v>152</v>
      </c>
      <c r="C58" s="41">
        <f>C59+C60</f>
        <v>282148</v>
      </c>
      <c r="D58" s="41">
        <f t="shared" ref="D58:E58" si="16">D59+D60</f>
        <v>271295</v>
      </c>
      <c r="E58" s="41">
        <f t="shared" si="16"/>
        <v>10853</v>
      </c>
    </row>
    <row r="59" spans="1:8" ht="27.95" customHeight="1">
      <c r="A59" s="41"/>
      <c r="B59" s="44" t="s">
        <v>138</v>
      </c>
      <c r="C59" s="45">
        <f t="shared" si="15"/>
        <v>142577</v>
      </c>
      <c r="D59" s="45">
        <v>135788</v>
      </c>
      <c r="E59" s="45">
        <v>6789</v>
      </c>
      <c r="G59" s="46"/>
      <c r="H59" s="46"/>
    </row>
    <row r="60" spans="1:8" ht="27.95" customHeight="1">
      <c r="A60" s="48"/>
      <c r="B60" s="44" t="s">
        <v>139</v>
      </c>
      <c r="C60" s="45">
        <f t="shared" si="15"/>
        <v>139571</v>
      </c>
      <c r="D60" s="45">
        <v>135507</v>
      </c>
      <c r="E60" s="45">
        <v>4064</v>
      </c>
    </row>
  </sheetData>
  <mergeCells count="3">
    <mergeCell ref="A1:E1"/>
    <mergeCell ref="A2:E2"/>
    <mergeCell ref="C3:E3"/>
  </mergeCells>
  <printOptions horizontalCentered="1"/>
  <pageMargins left="0.19685039370078741" right="0.19685039370078741" top="0.39370078740157483" bottom="0.43307086614173229"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45 ODA</vt:lpstr>
      <vt:lpstr>CT MTQG</vt:lpstr>
      <vt:lpstr>'45 ODA'!Print_Area</vt:lpstr>
      <vt:lpstr>'45 ODA'!Print_Titles</vt:lpstr>
      <vt:lpstr>'CT MTQG'!Print_Titles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2023-02-01T01:37:04Z</cp:lastPrinted>
  <dcterms:created xsi:type="dcterms:W3CDTF">2023-01-09T07:48:32Z</dcterms:created>
  <dcterms:modified xsi:type="dcterms:W3CDTF">2023-02-01T01:38:45Z</dcterms:modified>
</cp:coreProperties>
</file>