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 DU LIEU O DIA MANG S - 21.12.2022\2.CONG KHAI NGAN SACH - o S - FROM 10.2021\1.CONG KHAI NGAN SACH\2024A - Cong khai DT trinh HDND 2024\"/>
    </mc:Choice>
  </mc:AlternateContent>
  <bookViews>
    <workbookView xWindow="0" yWindow="0" windowWidth="28800" windowHeight="12210"/>
  </bookViews>
  <sheets>
    <sheet name="45a" sheetId="4" r:id="rId1"/>
    <sheet name="45b" sheetId="3" r:id="rId2"/>
    <sheet name="45c" sheetId="2" r:id="rId3"/>
    <sheet name="45d" sheetId="5" r:id="rId4"/>
  </sheets>
  <externalReferences>
    <externalReference r:id="rId5"/>
    <externalReference r:id="rId6"/>
    <externalReference r:id="rId7"/>
  </externalReferences>
  <definedNames>
    <definedName name="______Goi8" localSheetId="2" hidden="1">{"'Sheet1'!$L$16"}</definedName>
    <definedName name="______Goi8" hidden="1">{"'Sheet1'!$L$16"}</definedName>
    <definedName name="______ht10" localSheetId="2" hidden="1">{"'Sheet1'!$L$16"}</definedName>
    <definedName name="______ht10" hidden="1">{"'Sheet1'!$L$16"}</definedName>
    <definedName name="_____Goi8" localSheetId="2" hidden="1">{"'Sheet1'!$L$16"}</definedName>
    <definedName name="_____Goi8" hidden="1">{"'Sheet1'!$L$16"}</definedName>
    <definedName name="_____ht10" localSheetId="2" hidden="1">{"'Sheet1'!$L$16"}</definedName>
    <definedName name="_____ht10" hidden="1">{"'Sheet1'!$L$16"}</definedName>
    <definedName name="____Goi8" localSheetId="2" hidden="1">{"'Sheet1'!$L$16"}</definedName>
    <definedName name="____Goi8" hidden="1">{"'Sheet1'!$L$16"}</definedName>
    <definedName name="____ht10" localSheetId="2" hidden="1">{"'Sheet1'!$L$16"}</definedName>
    <definedName name="____ht10" hidden="1">{"'Sheet1'!$L$16"}</definedName>
    <definedName name="___b4" localSheetId="3" hidden="1">{"'Sheet1'!$L$16"}</definedName>
    <definedName name="___b4" hidden="1">{"'Sheet1'!$L$16"}</definedName>
    <definedName name="___Goi8" localSheetId="2" hidden="1">{"'Sheet1'!$L$16"}</definedName>
    <definedName name="___Goi8" hidden="1">{"'Sheet1'!$L$16"}</definedName>
    <definedName name="___ht10" localSheetId="2" hidden="1">{"'Sheet1'!$L$16"}</definedName>
    <definedName name="___ht10" hidden="1">{"'Sheet1'!$L$16"}</definedName>
    <definedName name="___PL3" localSheetId="3" hidden="1">#REF!</definedName>
    <definedName name="___PL3" hidden="1">#REF!</definedName>
    <definedName name="__123Graph_DMACOA" localSheetId="2" hidden="1">'[1]16 MaCost'!#REF!</definedName>
    <definedName name="__123Graph_DMACOA" hidden="1">'[1]16 MaCost'!#REF!</definedName>
    <definedName name="__123Graph_DMAKOGR" localSheetId="2" hidden="1">'[1]16 MaCost'!#REF!</definedName>
    <definedName name="__123Graph_DMAKOGR" hidden="1">'[1]16 MaCost'!#REF!</definedName>
    <definedName name="__Goi8" localSheetId="2" hidden="1">{"'Sheet1'!$L$16"}</definedName>
    <definedName name="__Goi8" hidden="1">{"'Sheet1'!$L$16"}</definedName>
    <definedName name="__ht10" localSheetId="2" hidden="1">{"'Sheet1'!$L$16"}</definedName>
    <definedName name="__ht10" hidden="1">{"'Sheet1'!$L$16"}</definedName>
    <definedName name="_1" localSheetId="2">#REF!</definedName>
    <definedName name="_1">#REF!</definedName>
    <definedName name="_2" localSheetId="2">#REF!</definedName>
    <definedName name="_2">#REF!</definedName>
    <definedName name="_a1" localSheetId="1" hidden="1">{"'Sheet1'!$L$16"}</definedName>
    <definedName name="_a1" localSheetId="3" hidden="1">{"'Sheet1'!$L$16"}</definedName>
    <definedName name="_a1" hidden="1">{"'Sheet1'!$L$16"}</definedName>
    <definedName name="_a2" localSheetId="1" hidden="1">{"'Sheet1'!$L$16"}</definedName>
    <definedName name="_a2" localSheetId="3" hidden="1">{"'Sheet1'!$L$16"}</definedName>
    <definedName name="_a2" hidden="1">{"'Sheet1'!$L$16"}</definedName>
    <definedName name="_b4" localSheetId="1" hidden="1">{"'Sheet1'!$L$16"}</definedName>
    <definedName name="_b4" localSheetId="3" hidden="1">{"'Sheet1'!$L$16"}</definedName>
    <definedName name="_b4" hidden="1">{"'Sheet1'!$L$16"}</definedName>
    <definedName name="_ban2" localSheetId="3" hidden="1">{"'Sheet1'!$L$16"}</definedName>
    <definedName name="_ban2" hidden="1">{"'Sheet1'!$L$16"}</definedName>
    <definedName name="_CD2" localSheetId="1" hidden="1">{"'Sheet1'!$L$16"}</definedName>
    <definedName name="_CD2" localSheetId="3" hidden="1">{"'Sheet1'!$L$16"}</definedName>
    <definedName name="_CD2" hidden="1">{"'Sheet1'!$L$16"}</definedName>
    <definedName name="_CON1" localSheetId="2">#REF!</definedName>
    <definedName name="_CON1">#REF!</definedName>
    <definedName name="_CON2" localSheetId="2">#REF!</definedName>
    <definedName name="_CON2">#REF!</definedName>
    <definedName name="_Fill" localSheetId="1" hidden="1">#REF!</definedName>
    <definedName name="_Fill" localSheetId="2" hidden="1">#REF!</definedName>
    <definedName name="_Fill" localSheetId="3" hidden="1">#REF!</definedName>
    <definedName name="_Fill" hidden="1">#REF!</definedName>
    <definedName name="_xlnm._FilterDatabase" localSheetId="0" hidden="1">'45a'!$A$9:$N$12</definedName>
    <definedName name="_xlnm._FilterDatabase" localSheetId="1" hidden="1">'45b'!$A$12:$AD$12</definedName>
    <definedName name="_xlnm._FilterDatabase" localSheetId="3" hidden="1">'45d'!$A$17:$BP$19</definedName>
    <definedName name="_xlnm._FilterDatabase" hidden="1">#REF!</definedName>
    <definedName name="_Goi8" localSheetId="1" hidden="1">{"'Sheet1'!$L$16"}</definedName>
    <definedName name="_Goi8" localSheetId="2" hidden="1">{"'Sheet1'!$L$16"}</definedName>
    <definedName name="_Goi8" localSheetId="3" hidden="1">{"'Sheet1'!$L$16"}</definedName>
    <definedName name="_Goi8" hidden="1">{"'Sheet1'!$L$16"}</definedName>
    <definedName name="_h1" localSheetId="1" hidden="1">{"'Sheet1'!$L$16"}</definedName>
    <definedName name="_h1" localSheetId="3" hidden="1">{"'Sheet1'!$L$16"}</definedName>
    <definedName name="_h1" hidden="1">{"'Sheet1'!$L$16"}</definedName>
    <definedName name="_ht10" localSheetId="2" hidden="1">{"'Sheet1'!$L$16"}</definedName>
    <definedName name="_ht10" hidden="1">{"'Sheet1'!$L$16"}</definedName>
    <definedName name="_hu1" localSheetId="1" hidden="1">{"'Sheet1'!$L$16"}</definedName>
    <definedName name="_hu1" localSheetId="3" hidden="1">{"'Sheet1'!$L$16"}</definedName>
    <definedName name="_hu1" hidden="1">{"'Sheet1'!$L$16"}</definedName>
    <definedName name="_hu2" localSheetId="1" hidden="1">{"'Sheet1'!$L$16"}</definedName>
    <definedName name="_hu2" localSheetId="3" hidden="1">{"'Sheet1'!$L$16"}</definedName>
    <definedName name="_hu2" hidden="1">{"'Sheet1'!$L$16"}</definedName>
    <definedName name="_hu5" localSheetId="1" hidden="1">{"'Sheet1'!$L$16"}</definedName>
    <definedName name="_hu5" localSheetId="3" hidden="1">{"'Sheet1'!$L$16"}</definedName>
    <definedName name="_hu5" hidden="1">{"'Sheet1'!$L$16"}</definedName>
    <definedName name="_hu6" localSheetId="1" hidden="1">{"'Sheet1'!$L$16"}</definedName>
    <definedName name="_hu6" localSheetId="3" hidden="1">{"'Sheet1'!$L$16"}</definedName>
    <definedName name="_hu6" hidden="1">{"'Sheet1'!$L$16"}</definedName>
    <definedName name="_K146" localSheetId="1" hidden="1">{"'Sheet1'!$L$16"}</definedName>
    <definedName name="_K146" localSheetId="3" hidden="1">{"'Sheet1'!$L$16"}</definedName>
    <definedName name="_K146" hidden="1">{"'Sheet1'!$L$16"}</definedName>
    <definedName name="_k27" localSheetId="1" hidden="1">{"'Sheet1'!$L$16"}</definedName>
    <definedName name="_k27" localSheetId="3" hidden="1">{"'Sheet1'!$L$16"}</definedName>
    <definedName name="_k27" hidden="1">{"'Sheet1'!$L$16"}</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km03" localSheetId="1" hidden="1">{"'Sheet1'!$L$16"}</definedName>
    <definedName name="_km03" localSheetId="3" hidden="1">{"'Sheet1'!$L$16"}</definedName>
    <definedName name="_km03" hidden="1">{"'Sheet1'!$L$16"}</definedName>
    <definedName name="_M36" localSheetId="3" hidden="1">{"'Sheet1'!$L$16"}</definedName>
    <definedName name="_M36" hidden="1">{"'Sheet1'!$L$16"}</definedName>
    <definedName name="_MTL12" localSheetId="1" hidden="1">{"'Sheet1'!$L$16"}</definedName>
    <definedName name="_MTL12" localSheetId="3" hidden="1">{"'Sheet1'!$L$16"}</definedName>
    <definedName name="_MTL12" hidden="1">{"'Sheet1'!$L$16"}</definedName>
    <definedName name="_NET2" localSheetId="2">#REF!</definedName>
    <definedName name="_NET2">#REF!</definedName>
    <definedName name="_Order1" hidden="1">255</definedName>
    <definedName name="_Order2" hidden="1">255</definedName>
    <definedName name="_PA3" localSheetId="3" hidden="1">{"'Sheet1'!$L$16"}</definedName>
    <definedName name="_PA3" hidden="1">{"'Sheet1'!$L$16"}</definedName>
    <definedName name="_Parse_Out" localSheetId="1" hidden="1">[2]Quantity!#REF!</definedName>
    <definedName name="_Parse_Out" localSheetId="2" hidden="1">[2]Quantity!#REF!</definedName>
    <definedName name="_Parse_Out" localSheetId="3" hidden="1">[2]Quantity!#REF!</definedName>
    <definedName name="_Parse_Out" hidden="1">[2]Quantity!#REF!</definedName>
    <definedName name="_PL3" localSheetId="3" hidden="1">#REF!</definedName>
    <definedName name="_PL3" hidden="1">#REF!</definedName>
    <definedName name="_QL10" localSheetId="2">#REF!</definedName>
    <definedName name="_QL10">#REF!</definedName>
    <definedName name="_Sort" localSheetId="1" hidden="1">#REF!</definedName>
    <definedName name="_Sort" localSheetId="2" hidden="1">#REF!</definedName>
    <definedName name="_Sort" localSheetId="3" hidden="1">#REF!</definedName>
    <definedName name="_Sort" hidden="1">#REF!</definedName>
    <definedName name="_Table1_Out" localSheetId="2" hidden="1">'[1]16 MaCost'!#REF!</definedName>
    <definedName name="_Table1_Out" hidden="1">'[1]16 MaCost'!#REF!</definedName>
    <definedName name="_TC07" localSheetId="1" hidden="1">{"'Sheet1'!$L$16"}</definedName>
    <definedName name="_TC07" localSheetId="3" hidden="1">{"'Sheet1'!$L$16"}</definedName>
    <definedName name="_TC07" hidden="1">{"'Sheet1'!$L$16"}</definedName>
    <definedName name="_TH2" localSheetId="1" hidden="1">{"'Sheet1'!$L$16"}</definedName>
    <definedName name="_TH2" localSheetId="3" hidden="1">{"'Sheet1'!$L$16"}</definedName>
    <definedName name="_TH2" hidden="1">{"'Sheet1'!$L$16"}</definedName>
    <definedName name="_Tru21" localSheetId="3" hidden="1">{"'Sheet1'!$L$16"}</definedName>
    <definedName name="_Tru21" hidden="1">{"'Sheet1'!$L$16"}</definedName>
    <definedName name="anscount" hidden="1">1</definedName>
    <definedName name="ATGT" localSheetId="3" hidden="1">{"'Sheet1'!$L$16"}</definedName>
    <definedName name="ATGT" hidden="1">{"'Sheet1'!$L$16"}</definedName>
    <definedName name="BaiChay" localSheetId="2">#REF!</definedName>
    <definedName name="BaiChay">#REF!</definedName>
    <definedName name="Bgiang" localSheetId="1" hidden="1">{"'Sheet1'!$L$16"}</definedName>
    <definedName name="Bgiang" localSheetId="3" hidden="1">{"'Sheet1'!$L$16"}</definedName>
    <definedName name="Bgiang" hidden="1">{"'Sheet1'!$L$16"}</definedName>
    <definedName name="BKTT" localSheetId="2" hidden="1">{"'Sheet1'!$L$16"}</definedName>
    <definedName name="BKTT" hidden="1">{"'Sheet1'!$L$16"}</definedName>
    <definedName name="BOQ" localSheetId="2">#REF!</definedName>
    <definedName name="BOQ">#REF!</definedName>
    <definedName name="BVCISUMMARY" localSheetId="2">#REF!</definedName>
    <definedName name="BVCISUMMARY">#REF!</definedName>
    <definedName name="CauQL1GD2" localSheetId="2">#REF!</definedName>
    <definedName name="CauQL1GD2">#REF!</definedName>
    <definedName name="CauQL1GD3" localSheetId="2">#REF!</definedName>
    <definedName name="CauQL1GD3">#REF!</definedName>
    <definedName name="chitietbgiang2" localSheetId="3" hidden="1">{"'Sheet1'!$L$16"}</definedName>
    <definedName name="chitietbgiang2" hidden="1">{"'Sheet1'!$L$16"}</definedName>
    <definedName name="Co" localSheetId="2">#REF!</definedName>
    <definedName name="Co">#REF!</definedName>
    <definedName name="CoCauN" localSheetId="3" hidden="1">{"'Sheet1'!$L$16"}</definedName>
    <definedName name="CoCauN" hidden="1">{"'Sheet1'!$L$16"}</definedName>
    <definedName name="Code" localSheetId="3" hidden="1">#REF!</definedName>
    <definedName name="Code" hidden="1">#REF!</definedName>
    <definedName name="COMMON" localSheetId="2">#REF!</definedName>
    <definedName name="COMMON">#REF!</definedName>
    <definedName name="CON_EQP_COS" localSheetId="2">#REF!</definedName>
    <definedName name="CON_EQP_COS">#REF!</definedName>
    <definedName name="COVER" localSheetId="2">#REF!</definedName>
    <definedName name="COVER">#REF!</definedName>
    <definedName name="CP" localSheetId="3" hidden="1">#REF!</definedName>
    <definedName name="CP" hidden="1">#REF!</definedName>
    <definedName name="CRITINST" localSheetId="2">#REF!</definedName>
    <definedName name="CRITINST">#REF!</definedName>
    <definedName name="CRITPURC" localSheetId="2">#REF!</definedName>
    <definedName name="CRITPURC">#REF!</definedName>
    <definedName name="CS_10" localSheetId="2">#REF!</definedName>
    <definedName name="CS_10">#REF!</definedName>
    <definedName name="CS_100" localSheetId="2">#REF!</definedName>
    <definedName name="CS_100">#REF!</definedName>
    <definedName name="CS_10S" localSheetId="2">#REF!</definedName>
    <definedName name="CS_10S">#REF!</definedName>
    <definedName name="CS_120" localSheetId="2">#REF!</definedName>
    <definedName name="CS_120">#REF!</definedName>
    <definedName name="CS_140" localSheetId="2">#REF!</definedName>
    <definedName name="CS_140">#REF!</definedName>
    <definedName name="CS_160" localSheetId="2">#REF!</definedName>
    <definedName name="CS_160">#REF!</definedName>
    <definedName name="CS_20" localSheetId="2">#REF!</definedName>
    <definedName name="CS_20">#REF!</definedName>
    <definedName name="CS_30" localSheetId="2">#REF!</definedName>
    <definedName name="CS_30">#REF!</definedName>
    <definedName name="CS_40" localSheetId="2">#REF!</definedName>
    <definedName name="CS_40">#REF!</definedName>
    <definedName name="CS_40S" localSheetId="2">#REF!</definedName>
    <definedName name="CS_40S">#REF!</definedName>
    <definedName name="CS_5S" localSheetId="2">#REF!</definedName>
    <definedName name="CS_5S">#REF!</definedName>
    <definedName name="CS_60" localSheetId="2">#REF!</definedName>
    <definedName name="CS_60">#REF!</definedName>
    <definedName name="CS_80" localSheetId="2">#REF!</definedName>
    <definedName name="CS_80">#REF!</definedName>
    <definedName name="CS_80S" localSheetId="2">#REF!</definedName>
    <definedName name="CS_80S">#REF!</definedName>
    <definedName name="CS_STD" localSheetId="2">#REF!</definedName>
    <definedName name="CS_STD">#REF!</definedName>
    <definedName name="CS_XS" localSheetId="2">#REF!</definedName>
    <definedName name="CS_XS">#REF!</definedName>
    <definedName name="CS_XXS" localSheetId="2">#REF!</definedName>
    <definedName name="CS_XXS">#REF!</definedName>
    <definedName name="CTCT1" localSheetId="3" hidden="1">{"'Sheet1'!$L$16"}</definedName>
    <definedName name="CTCT1" hidden="1">{"'Sheet1'!$L$16"}</definedName>
    <definedName name="data1" localSheetId="3" hidden="1">#REF!</definedName>
    <definedName name="data1" hidden="1">#REF!</definedName>
    <definedName name="data3" localSheetId="3" hidden="1">#REF!</definedName>
    <definedName name="data3" hidden="1">#REF!</definedName>
    <definedName name="_xlnm.Database" localSheetId="2">#REF!</definedName>
    <definedName name="_xlnm.Database">#REF!</definedName>
    <definedName name="dđ" localSheetId="1" hidden="1">{"'Sheet1'!$L$16"}</definedName>
    <definedName name="dđ" localSheetId="2" hidden="1">{"'Sheet1'!$L$16"}</definedName>
    <definedName name="dđ" localSheetId="3" hidden="1">{"'Sheet1'!$L$16"}</definedName>
    <definedName name="dđ" hidden="1">{"'Sheet1'!$L$16"}</definedName>
    <definedName name="den_bu" localSheetId="2">#REF!</definedName>
    <definedName name="den_bu">#REF!</definedName>
    <definedName name="dfgfug" localSheetId="2" hidden="1">{"'Sheet1'!$L$16"}</definedName>
    <definedName name="dfgfug" hidden="1">{"'Sheet1'!$L$16"}</definedName>
    <definedName name="Discount" localSheetId="3" hidden="1">#REF!</definedName>
    <definedName name="Discount" hidden="1">#REF!</definedName>
    <definedName name="display_area_2" localSheetId="3" hidden="1">#REF!</definedName>
    <definedName name="display_area_2" hidden="1">#REF!</definedName>
    <definedName name="ds" localSheetId="3" hidden="1">{#N/A,#N/A,FALSE,"Chi tiÆt"}</definedName>
    <definedName name="ds" hidden="1">{#N/A,#N/A,FALSE,"Chi tiÆt"}</definedName>
    <definedName name="DSUMDATA" localSheetId="2">#REF!</definedName>
    <definedName name="DSUMDATA">#REF!</definedName>
    <definedName name="DWPRICE" localSheetId="1" hidden="1">[3]Quantity!#REF!</definedName>
    <definedName name="DWPRICE" localSheetId="2" hidden="1">[3]Quantity!#REF!</definedName>
    <definedName name="DWPRICE" localSheetId="3" hidden="1">[3]Quantity!#REF!</definedName>
    <definedName name="DWPRICE" hidden="1">[3]Quantity!#REF!</definedName>
    <definedName name="End_1" localSheetId="2">#REF!</definedName>
    <definedName name="End_1">#REF!</definedName>
    <definedName name="End_10" localSheetId="2">#REF!</definedName>
    <definedName name="End_10">#REF!</definedName>
    <definedName name="End_11" localSheetId="2">#REF!</definedName>
    <definedName name="End_11">#REF!</definedName>
    <definedName name="End_12" localSheetId="2">#REF!</definedName>
    <definedName name="End_12">#REF!</definedName>
    <definedName name="End_13" localSheetId="2">#REF!</definedName>
    <definedName name="End_13">#REF!</definedName>
    <definedName name="End_2" localSheetId="2">#REF!</definedName>
    <definedName name="End_2">#REF!</definedName>
    <definedName name="End_3" localSheetId="2">#REF!</definedName>
    <definedName name="End_3">#REF!</definedName>
    <definedName name="End_4" localSheetId="2">#REF!</definedName>
    <definedName name="End_4">#REF!</definedName>
    <definedName name="End_5" localSheetId="2">#REF!</definedName>
    <definedName name="End_5">#REF!</definedName>
    <definedName name="End_6" localSheetId="2">#REF!</definedName>
    <definedName name="End_6">#REF!</definedName>
    <definedName name="End_7" localSheetId="2">#REF!</definedName>
    <definedName name="End_7">#REF!</definedName>
    <definedName name="End_8" localSheetId="2">#REF!</definedName>
    <definedName name="End_8">#REF!</definedName>
    <definedName name="End_9" localSheetId="2">#REF!</definedName>
    <definedName name="End_9">#REF!</definedName>
    <definedName name="_xlnm.Extract" localSheetId="2">#REF!</definedName>
    <definedName name="_xlnm.Extract">#REF!</definedName>
    <definedName name="FCode" localSheetId="3" hidden="1">#REF!</definedName>
    <definedName name="FCode" hidden="1">#REF!</definedName>
    <definedName name="fdhhfj" localSheetId="2" hidden="1">{"'Sheet1'!$L$16"}</definedName>
    <definedName name="fdhhfj" hidden="1">{"'Sheet1'!$L$16"}</definedName>
    <definedName name="gggggggggggg" localSheetId="1" hidden="1">{"'Sheet1'!$L$16"}</definedName>
    <definedName name="gggggggggggg" localSheetId="3" hidden="1">{"'Sheet1'!$L$16"}</definedName>
    <definedName name="gggggggggggg" hidden="1">{"'Sheet1'!$L$16"}</definedName>
    <definedName name="gia_tien_BTN" localSheetId="2">#REF!</definedName>
    <definedName name="gia_tien_BTN">#REF!</definedName>
    <definedName name="GTNT1" localSheetId="2">#REF!</definedName>
    <definedName name="GTNT1">#REF!</definedName>
    <definedName name="GTNT2" localSheetId="2">#REF!</definedName>
    <definedName name="GTNT2">#REF!</definedName>
    <definedName name="h" localSheetId="1" hidden="1">{"'Sheet1'!$L$16"}</definedName>
    <definedName name="h" localSheetId="2" hidden="1">{"'Sheet1'!$L$16"}</definedName>
    <definedName name="h" localSheetId="3" hidden="1">{"'Sheet1'!$L$16"}</definedName>
    <definedName name="h" hidden="1">{"'Sheet1'!$L$16"}</definedName>
    <definedName name="HiddenRows" localSheetId="3" hidden="1">#REF!</definedName>
    <definedName name="HiddenRows" hidden="1">#REF!</definedName>
    <definedName name="HOME_MANP" localSheetId="2">#REF!</definedName>
    <definedName name="HOME_MANP">#REF!</definedName>
    <definedName name="HOMEOFFICE_COST" localSheetId="2">#REF!</definedName>
    <definedName name="HOMEOFFICE_COST">#REF!</definedName>
    <definedName name="htlm" localSheetId="3"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1" hidden="1">{"'Sheet1'!$L$16"}</definedName>
    <definedName name="hu" localSheetId="3" hidden="1">{"'Sheet1'!$L$16"}</definedName>
    <definedName name="hu" hidden="1">{"'Sheet1'!$L$16"}</definedName>
    <definedName name="hui" localSheetId="1" hidden="1">{"'Sheet1'!$L$16"}</definedName>
    <definedName name="hui" localSheetId="3" hidden="1">{"'Sheet1'!$L$16"}</definedName>
    <definedName name="hui" hidden="1">{"'Sheet1'!$L$16"}</definedName>
    <definedName name="HUU" localSheetId="3" hidden="1">{"'Sheet1'!$L$16"}</definedName>
    <definedName name="HUU" hidden="1">{"'Sheet1'!$L$16"}</definedName>
    <definedName name="huy" localSheetId="1" hidden="1">{"'Sheet1'!$L$16"}</definedName>
    <definedName name="huy" localSheetId="2" hidden="1">{"'Sheet1'!$L$16"}</definedName>
    <definedName name="huy" localSheetId="3" hidden="1">{"'Sheet1'!$L$16"}</definedName>
    <definedName name="huy" hidden="1">{"'Sheet1'!$L$16"}</definedName>
    <definedName name="IDLAB_COST" localSheetId="2">#REF!</definedName>
    <definedName name="IDLAB_COST">#REF!</definedName>
    <definedName name="INDMANP" localSheetId="2">#REF!</definedName>
    <definedName name="INDMANP">#REF!</definedName>
    <definedName name="khongtruotgia" localSheetId="3" hidden="1">{"'Sheet1'!$L$16"}</definedName>
    <definedName name="khongtruotgia" hidden="1">{"'Sheet1'!$L$16"}</definedName>
    <definedName name="kiem" localSheetId="2">#REF!</definedName>
    <definedName name="kiem">#REF!</definedName>
    <definedName name="ksbn" localSheetId="3" hidden="1">{"'Sheet1'!$L$16"}</definedName>
    <definedName name="ksbn" hidden="1">{"'Sheet1'!$L$16"}</definedName>
    <definedName name="kshn" localSheetId="3" hidden="1">{"'Sheet1'!$L$16"}</definedName>
    <definedName name="kshn" hidden="1">{"'Sheet1'!$L$16"}</definedName>
    <definedName name="ksls" localSheetId="3" hidden="1">{"'Sheet1'!$L$16"}</definedName>
    <definedName name="ksls" hidden="1">{"'Sheet1'!$L$16"}</definedName>
    <definedName name="lan" localSheetId="3" hidden="1">{#N/A,#N/A,TRUE,"BT M200 da 10x20"}</definedName>
    <definedName name="lan" hidden="1">{#N/A,#N/A,TRUE,"BT M200 da 10x20"}</definedName>
    <definedName name="langson" localSheetId="3" hidden="1">{"'Sheet1'!$L$16"}</definedName>
    <definedName name="langson" hidden="1">{"'Sheet1'!$L$16"}</definedName>
    <definedName name="lc" localSheetId="1" hidden="1">{"'Sheet1'!$L$16"}</definedName>
    <definedName name="lc" localSheetId="3" hidden="1">{"'Sheet1'!$L$16"}</definedName>
    <definedName name="lc" hidden="1">{"'Sheet1'!$L$16"}</definedName>
    <definedName name="MAJ_CON_EQP" localSheetId="2">#REF!</definedName>
    <definedName name="MAJ_CON_EQP">#REF!</definedName>
    <definedName name="MG_A" localSheetId="2">#REF!</definedName>
    <definedName name="MG_A">#REF!</definedName>
    <definedName name="mk" localSheetId="2" hidden="1">{"'Sheet1'!$L$16"}</definedName>
    <definedName name="mk" hidden="1">{"'Sheet1'!$L$16"}</definedName>
    <definedName name="mo" localSheetId="3" hidden="1">{"'Sheet1'!$L$16"}</definedName>
    <definedName name="mo" hidden="1">{"'Sheet1'!$L$16"}</definedName>
    <definedName name="moi" localSheetId="3" hidden="1">{"'Sheet1'!$L$16"}</definedName>
    <definedName name="moi" hidden="1">{"'Sheet1'!$L$16"}</definedName>
    <definedName name="NET" localSheetId="2">#REF!</definedName>
    <definedName name="NET">#REF!</definedName>
    <definedName name="NET_1" localSheetId="2">#REF!</definedName>
    <definedName name="NET_1">#REF!</definedName>
    <definedName name="NET_ANA" localSheetId="2">#REF!</definedName>
    <definedName name="NET_ANA">#REF!</definedName>
    <definedName name="NET_ANA_1" localSheetId="2">#REF!</definedName>
    <definedName name="NET_ANA_1">#REF!</definedName>
    <definedName name="NET_ANA_2" localSheetId="2">#REF!</definedName>
    <definedName name="NET_ANA_2">#REF!</definedName>
    <definedName name="No" localSheetId="2">#REF!</definedName>
    <definedName name="No">#REF!</definedName>
    <definedName name="oiyfho" localSheetId="2" hidden="1">{"'Sheet1'!$L$16"}</definedName>
    <definedName name="oiyfho" hidden="1">{"'Sheet1'!$L$16"}</definedName>
    <definedName name="OrderTable" localSheetId="3" hidden="1">#REF!</definedName>
    <definedName name="OrderTable" hidden="1">#REF!</definedName>
    <definedName name="PAIII_" localSheetId="3" hidden="1">{"'Sheet1'!$L$16"}</definedName>
    <definedName name="PAIII_" hidden="1">{"'Sheet1'!$L$16"}</definedName>
    <definedName name="PDo" localSheetId="1" hidden="1">{"'Sheet1'!$L$16"}</definedName>
    <definedName name="PDo" localSheetId="3" hidden="1">{"'Sheet1'!$L$16"}</definedName>
    <definedName name="PDo" hidden="1">{"'Sheet1'!$L$16"}</definedName>
    <definedName name="PMS" localSheetId="3" hidden="1">{"'Sheet1'!$L$16"}</definedName>
    <definedName name="PMS" hidden="1">{"'Sheet1'!$L$16"}</definedName>
    <definedName name="PRINT_AREA_MI" localSheetId="2">#REF!</definedName>
    <definedName name="PRINT_AREA_MI">#REF!</definedName>
    <definedName name="_xlnm.Print_Titles" localSheetId="0">'45a'!$5:$7</definedName>
    <definedName name="_xlnm.Print_Titles" localSheetId="2">'45c'!$5:$7</definedName>
    <definedName name="_xlnm.Print_Titles" localSheetId="3">'45d'!$6:$10</definedName>
    <definedName name="_xlnm.Print_Titles">#N/A</definedName>
    <definedName name="PRINT_TITLES_MI" localSheetId="2">#REF!</definedName>
    <definedName name="PRINT_TITLES_MI">#REF!</definedName>
    <definedName name="PRINTA" localSheetId="2">#REF!</definedName>
    <definedName name="PRINTA">#REF!</definedName>
    <definedName name="PRINTB" localSheetId="2">#REF!</definedName>
    <definedName name="PRINTB">#REF!</definedName>
    <definedName name="PRINTC" localSheetId="2">#REF!</definedName>
    <definedName name="PRINTC">#REF!</definedName>
    <definedName name="ProdForm" localSheetId="3" hidden="1">#REF!</definedName>
    <definedName name="ProdForm" hidden="1">#REF!</definedName>
    <definedName name="Product" localSheetId="3" hidden="1">#REF!</definedName>
    <definedName name="Product" hidden="1">#REF!</definedName>
    <definedName name="PROPOSAL" localSheetId="2">#REF!</definedName>
    <definedName name="PROPOSAL">#REF!</definedName>
    <definedName name="PTien72" localSheetId="1" hidden="1">{"'Sheet1'!$L$16"}</definedName>
    <definedName name="PTien72" localSheetId="3" hidden="1">{"'Sheet1'!$L$16"}</definedName>
    <definedName name="PTien72" hidden="1">{"'Sheet1'!$L$16"}</definedName>
    <definedName name="QL18CLBC" localSheetId="2">#REF!</definedName>
    <definedName name="QL18CLBC">#REF!</definedName>
    <definedName name="QL18conlai" localSheetId="2">#REF!</definedName>
    <definedName name="QL18conlai">#REF!</definedName>
    <definedName name="RCArea" localSheetId="3" hidden="1">#REF!</definedName>
    <definedName name="RCArea" hidden="1">#REF!</definedName>
    <definedName name="sencount" hidden="1">2</definedName>
    <definedName name="sheet15" localSheetId="2" hidden="1">{"'Sheet1'!$L$16"}</definedName>
    <definedName name="sheet15" hidden="1">{"'Sheet1'!$L$16"}</definedName>
    <definedName name="SORT" localSheetId="2">#REF!</definedName>
    <definedName name="SORT">#REF!</definedName>
    <definedName name="SPEC" localSheetId="2">#REF!</definedName>
    <definedName name="SPEC">#REF!</definedName>
    <definedName name="SpecialPrice" localSheetId="3" hidden="1">#REF!</definedName>
    <definedName name="SpecialPrice" hidden="1">#REF!</definedName>
    <definedName name="SPECSUMMARY" localSheetId="2">#REF!</definedName>
    <definedName name="SPECSUMMARY">#REF!</definedName>
    <definedName name="Start_1" localSheetId="2">#REF!</definedName>
    <definedName name="Start_1">#REF!</definedName>
    <definedName name="Start_10" localSheetId="2">#REF!</definedName>
    <definedName name="Start_10">#REF!</definedName>
    <definedName name="Start_11" localSheetId="2">#REF!</definedName>
    <definedName name="Start_11">#REF!</definedName>
    <definedName name="Start_12" localSheetId="2">#REF!</definedName>
    <definedName name="Start_12">#REF!</definedName>
    <definedName name="Start_13" localSheetId="2">#REF!</definedName>
    <definedName name="Start_13">#REF!</definedName>
    <definedName name="Start_2" localSheetId="2">#REF!</definedName>
    <definedName name="Start_2">#REF!</definedName>
    <definedName name="Start_3" localSheetId="2">#REF!</definedName>
    <definedName name="Start_3">#REF!</definedName>
    <definedName name="Start_4" localSheetId="2">#REF!</definedName>
    <definedName name="Start_4">#REF!</definedName>
    <definedName name="Start_5" localSheetId="2">#REF!</definedName>
    <definedName name="Start_5">#REF!</definedName>
    <definedName name="Start_6" localSheetId="2">#REF!</definedName>
    <definedName name="Start_6">#REF!</definedName>
    <definedName name="Start_7" localSheetId="2">#REF!</definedName>
    <definedName name="Start_7">#REF!</definedName>
    <definedName name="Start_8" localSheetId="2">#REF!</definedName>
    <definedName name="Start_8">#REF!</definedName>
    <definedName name="Start_9" localSheetId="2">#REF!</definedName>
    <definedName name="Start_9">#REF!</definedName>
    <definedName name="SUMMARY" localSheetId="2">#REF!</definedName>
    <definedName name="SUMMARY">#REF!</definedName>
    <definedName name="T.Thuy" localSheetId="1" hidden="1">{"'Sheet1'!$L$16"}</definedName>
    <definedName name="T.Thuy" localSheetId="3" hidden="1">{"'Sheet1'!$L$16"}</definedName>
    <definedName name="T.Thuy" hidden="1">{"'Sheet1'!$L$16"}</definedName>
    <definedName name="TaxTV">10%</definedName>
    <definedName name="TaxXL">5%</definedName>
    <definedName name="tbl_ProdInfo" localSheetId="3" hidden="1">#REF!</definedName>
    <definedName name="tbl_ProdInfo" hidden="1">#REF!</definedName>
    <definedName name="tha" localSheetId="1" hidden="1">{"'Sheet1'!$L$16"}</definedName>
    <definedName name="tha" localSheetId="3" hidden="1">{"'Sheet1'!$L$16"}</definedName>
    <definedName name="tha" hidden="1">{"'Sheet1'!$L$16"}</definedName>
    <definedName name="Tien" localSheetId="2">#REF!</definedName>
    <definedName name="Tien">#REF!</definedName>
    <definedName name="Tonghop" localSheetId="2">#REF!</definedName>
    <definedName name="Tonghop">#REF!</definedName>
    <definedName name="Tra_don_gia_KS" localSheetId="2">#REF!</definedName>
    <definedName name="Tra_don_gia_KS">#REF!</definedName>
    <definedName name="TTTH2" localSheetId="1" hidden="1">{"'Sheet1'!$L$16"}</definedName>
    <definedName name="TTTH2" localSheetId="3" hidden="1">{"'Sheet1'!$L$16"}</definedName>
    <definedName name="TTTH2" hidden="1">{"'Sheet1'!$L$16"}</definedName>
    <definedName name="tuyennhanh" localSheetId="3" hidden="1">{"'Sheet1'!$L$16"}</definedName>
    <definedName name="tuyennhanh" hidden="1">{"'Sheet1'!$L$16"}</definedName>
    <definedName name="ty_le_BTN" localSheetId="2">#REF!</definedName>
    <definedName name="ty_le_BTN">#REF!</definedName>
    <definedName name="VARIINST" localSheetId="2">#REF!</definedName>
    <definedName name="VARIINST">#REF!</definedName>
    <definedName name="VARIPURC" localSheetId="2">#REF!</definedName>
    <definedName name="VARIPURC">#REF!</definedName>
    <definedName name="VATM" localSheetId="1" hidden="1">{"'Sheet1'!$L$16"}</definedName>
    <definedName name="VATM" localSheetId="3" hidden="1">{"'Sheet1'!$L$16"}</definedName>
    <definedName name="VATM" hidden="1">{"'Sheet1'!$L$16"}</definedName>
    <definedName name="vcoto" localSheetId="3" hidden="1">{"'Sheet1'!$L$16"}</definedName>
    <definedName name="vcoto" hidden="1">{"'Sheet1'!$L$16"}</definedName>
    <definedName name="Viet" localSheetId="1" hidden="1">{"'Sheet1'!$L$16"}</definedName>
    <definedName name="Viet" localSheetId="3" hidden="1">{"'Sheet1'!$L$16"}</definedName>
    <definedName name="Viet" hidden="1">{"'Sheet1'!$L$16"}</definedName>
    <definedName name="VL" localSheetId="1" hidden="1">{"'Sheet1'!$L$16"}</definedName>
    <definedName name="VL" localSheetId="3" hidden="1">{"'Sheet1'!$L$16"}</definedName>
    <definedName name="VL" hidden="1">{"'Sheet1'!$L$16"}</definedName>
    <definedName name="W" localSheetId="2">#REF!</definedName>
    <definedName name="W">#REF!</definedName>
    <definedName name="wrn.aaa." localSheetId="3" hidden="1">{#N/A,#N/A,FALSE,"Sheet1";#N/A,#N/A,FALSE,"Sheet1";#N/A,#N/A,FALSE,"Sheet1"}</definedName>
    <definedName name="wrn.aaa." hidden="1">{#N/A,#N/A,FALSE,"Sheet1";#N/A,#N/A,FALSE,"Sheet1";#N/A,#N/A,FALSE,"Sheet1"}</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3" hidden="1">{#N/A,#N/A,FALSE,"Sheet1"}</definedName>
    <definedName name="wrn.cong." hidden="1">{#N/A,#N/A,FALSE,"Sheet1"}</definedName>
    <definedName name="wrn.vd." localSheetId="3" hidden="1">{#N/A,#N/A,TRUE,"BT M200 da 10x20"}</definedName>
    <definedName name="wrn.vd." hidden="1">{#N/A,#N/A,TRUE,"BT M200 da 10x20"}</definedName>
    <definedName name="X" localSheetId="2">#REF!</definedName>
    <definedName name="X">#REF!</definedName>
    <definedName name="xls" localSheetId="3" hidden="1">{"'Sheet1'!$L$16"}</definedName>
    <definedName name="xls" hidden="1">{"'Sheet1'!$L$16"}</definedName>
    <definedName name="xlttbninh" localSheetId="3" hidden="1">{"'Sheet1'!$L$16"}</definedName>
    <definedName name="xlttbninh" hidden="1">{"'Sheet1'!$L$16"}</definedName>
    <definedName name="Xuan" localSheetId="3" hidden="1">{"'Sheet1'!$L$16"}</definedName>
    <definedName name="Xuan" hidden="1">{"'Sheet1'!$L$16"}</definedName>
    <definedName name="ZYX" localSheetId="2">#REF!</definedName>
    <definedName name="ZYX">#REF!</definedName>
    <definedName name="ZZZ" localSheetId="2">#REF!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3" i="5" l="1"/>
  <c r="M243" i="5"/>
  <c r="M242" i="5" s="1"/>
  <c r="L243" i="5"/>
  <c r="L242" i="5" s="1"/>
  <c r="K243" i="5"/>
  <c r="K242" i="5" s="1"/>
  <c r="J243" i="5"/>
  <c r="J242" i="5" s="1"/>
  <c r="I243" i="5"/>
  <c r="I242" i="5" s="1"/>
  <c r="H243" i="5"/>
  <c r="N242" i="5"/>
  <c r="H242" i="5"/>
  <c r="G242" i="5"/>
  <c r="D242" i="5"/>
  <c r="N240" i="5"/>
  <c r="M240" i="5"/>
  <c r="L240" i="5"/>
  <c r="K240" i="5"/>
  <c r="J240" i="5"/>
  <c r="I240" i="5"/>
  <c r="H240" i="5"/>
  <c r="N238" i="5"/>
  <c r="M238" i="5"/>
  <c r="L238" i="5"/>
  <c r="L237" i="5" s="1"/>
  <c r="K238" i="5"/>
  <c r="J238" i="5"/>
  <c r="I238" i="5"/>
  <c r="H238" i="5"/>
  <c r="M237" i="5"/>
  <c r="C237" i="5"/>
  <c r="N235" i="5"/>
  <c r="M235" i="5"/>
  <c r="L235" i="5"/>
  <c r="K235" i="5"/>
  <c r="P234" i="5"/>
  <c r="N232" i="5"/>
  <c r="M232" i="5"/>
  <c r="L232" i="5"/>
  <c r="K232" i="5"/>
  <c r="J232" i="5"/>
  <c r="I232" i="5"/>
  <c r="H232" i="5"/>
  <c r="N230" i="5"/>
  <c r="N229" i="5" s="1"/>
  <c r="M230" i="5"/>
  <c r="L230" i="5"/>
  <c r="L229" i="5" s="1"/>
  <c r="K230" i="5"/>
  <c r="K229" i="5" s="1"/>
  <c r="K226" i="5" s="1"/>
  <c r="J230" i="5"/>
  <c r="J229" i="5" s="1"/>
  <c r="J226" i="5" s="1"/>
  <c r="I230" i="5"/>
  <c r="H230" i="5"/>
  <c r="C229" i="5"/>
  <c r="N227" i="5"/>
  <c r="M227" i="5"/>
  <c r="L227" i="5"/>
  <c r="K227" i="5"/>
  <c r="P226" i="5"/>
  <c r="N222" i="5"/>
  <c r="M222" i="5"/>
  <c r="L222" i="5"/>
  <c r="K222" i="5"/>
  <c r="J222" i="5"/>
  <c r="I222" i="5"/>
  <c r="H222" i="5"/>
  <c r="N219" i="5"/>
  <c r="M219" i="5"/>
  <c r="L219" i="5"/>
  <c r="K219" i="5"/>
  <c r="K216" i="5" s="1"/>
  <c r="J219" i="5"/>
  <c r="I219" i="5"/>
  <c r="H219" i="5"/>
  <c r="N217" i="5"/>
  <c r="N216" i="5" s="1"/>
  <c r="M217" i="5"/>
  <c r="L217" i="5"/>
  <c r="K217" i="5"/>
  <c r="J217" i="5"/>
  <c r="J216" i="5" s="1"/>
  <c r="J213" i="5" s="1"/>
  <c r="I217" i="5"/>
  <c r="H217" i="5"/>
  <c r="C216" i="5"/>
  <c r="N214" i="5"/>
  <c r="M214" i="5"/>
  <c r="L214" i="5"/>
  <c r="K214" i="5"/>
  <c r="P213" i="5"/>
  <c r="N210" i="5"/>
  <c r="M210" i="5"/>
  <c r="L210" i="5"/>
  <c r="K210" i="5"/>
  <c r="J210" i="5"/>
  <c r="I210" i="5"/>
  <c r="H210" i="5"/>
  <c r="N206" i="5"/>
  <c r="M206" i="5"/>
  <c r="L206" i="5"/>
  <c r="K206" i="5"/>
  <c r="J206" i="5"/>
  <c r="I206" i="5"/>
  <c r="H206" i="5"/>
  <c r="N197" i="5"/>
  <c r="M197" i="5"/>
  <c r="L197" i="5"/>
  <c r="K197" i="5"/>
  <c r="J197" i="5"/>
  <c r="J196" i="5" s="1"/>
  <c r="J193" i="5" s="1"/>
  <c r="I197" i="5"/>
  <c r="H197" i="5"/>
  <c r="C196" i="5"/>
  <c r="N194" i="5"/>
  <c r="M194" i="5"/>
  <c r="L194" i="5"/>
  <c r="K194" i="5"/>
  <c r="P193" i="5"/>
  <c r="N185" i="5"/>
  <c r="M185" i="5"/>
  <c r="L185" i="5"/>
  <c r="K185" i="5"/>
  <c r="J185" i="5"/>
  <c r="I185" i="5"/>
  <c r="H185" i="5"/>
  <c r="N181" i="5"/>
  <c r="M181" i="5"/>
  <c r="L181" i="5"/>
  <c r="K181" i="5"/>
  <c r="J181" i="5"/>
  <c r="I181" i="5"/>
  <c r="H181" i="5"/>
  <c r="N171" i="5"/>
  <c r="M171" i="5"/>
  <c r="M170" i="5" s="1"/>
  <c r="L171" i="5"/>
  <c r="K171" i="5"/>
  <c r="J171" i="5"/>
  <c r="I171" i="5"/>
  <c r="H171" i="5"/>
  <c r="C170" i="5"/>
  <c r="N168" i="5"/>
  <c r="M168" i="5"/>
  <c r="L168" i="5"/>
  <c r="K168" i="5"/>
  <c r="P167" i="5"/>
  <c r="N164" i="5"/>
  <c r="N163" i="5" s="1"/>
  <c r="M164" i="5"/>
  <c r="M163" i="5" s="1"/>
  <c r="L164" i="5"/>
  <c r="L163" i="5" s="1"/>
  <c r="K164" i="5"/>
  <c r="K163" i="5" s="1"/>
  <c r="J164" i="5"/>
  <c r="J163" i="5" s="1"/>
  <c r="J160" i="5" s="1"/>
  <c r="I164" i="5"/>
  <c r="I163" i="5" s="1"/>
  <c r="I160" i="5" s="1"/>
  <c r="H164" i="5"/>
  <c r="H163" i="5" s="1"/>
  <c r="H160" i="5" s="1"/>
  <c r="C163" i="5"/>
  <c r="N161" i="5"/>
  <c r="M161" i="5"/>
  <c r="L161" i="5"/>
  <c r="K161" i="5"/>
  <c r="K160" i="5" s="1"/>
  <c r="P160" i="5"/>
  <c r="N154" i="5"/>
  <c r="M154" i="5"/>
  <c r="L154" i="5"/>
  <c r="K154" i="5"/>
  <c r="K149" i="5" s="1"/>
  <c r="J154" i="5"/>
  <c r="I154" i="5"/>
  <c r="H154" i="5"/>
  <c r="N152" i="5"/>
  <c r="M152" i="5"/>
  <c r="L152" i="5"/>
  <c r="K152" i="5"/>
  <c r="J152" i="5"/>
  <c r="I152" i="5"/>
  <c r="H152" i="5"/>
  <c r="N150" i="5"/>
  <c r="M150" i="5"/>
  <c r="L150" i="5"/>
  <c r="K150" i="5"/>
  <c r="J150" i="5"/>
  <c r="I150" i="5"/>
  <c r="I149" i="5" s="1"/>
  <c r="I146" i="5" s="1"/>
  <c r="H150" i="5"/>
  <c r="C149" i="5"/>
  <c r="N147" i="5"/>
  <c r="M147" i="5"/>
  <c r="L147" i="5"/>
  <c r="K147" i="5"/>
  <c r="P146" i="5"/>
  <c r="N140" i="5"/>
  <c r="M140" i="5"/>
  <c r="L140" i="5"/>
  <c r="K140" i="5"/>
  <c r="J140" i="5"/>
  <c r="I140" i="5"/>
  <c r="H140" i="5"/>
  <c r="N138" i="5"/>
  <c r="M138" i="5"/>
  <c r="L138" i="5"/>
  <c r="K138" i="5"/>
  <c r="J138" i="5"/>
  <c r="I138" i="5"/>
  <c r="H138" i="5"/>
  <c r="N131" i="5"/>
  <c r="M131" i="5"/>
  <c r="L131" i="5"/>
  <c r="K131" i="5"/>
  <c r="J131" i="5"/>
  <c r="I131" i="5"/>
  <c r="H131" i="5"/>
  <c r="C130" i="5"/>
  <c r="N128" i="5"/>
  <c r="M128" i="5"/>
  <c r="L128" i="5"/>
  <c r="K128" i="5"/>
  <c r="J128" i="5"/>
  <c r="P127" i="5"/>
  <c r="N122" i="5"/>
  <c r="N119" i="5" s="1"/>
  <c r="M122" i="5"/>
  <c r="L122" i="5"/>
  <c r="K122" i="5"/>
  <c r="J122" i="5"/>
  <c r="I122" i="5"/>
  <c r="H122" i="5"/>
  <c r="H119" i="5" s="1"/>
  <c r="H116" i="5" s="1"/>
  <c r="N120" i="5"/>
  <c r="M120" i="5"/>
  <c r="L120" i="5"/>
  <c r="K120" i="5"/>
  <c r="K119" i="5" s="1"/>
  <c r="J120" i="5"/>
  <c r="I120" i="5"/>
  <c r="I119" i="5" s="1"/>
  <c r="I116" i="5" s="1"/>
  <c r="H120" i="5"/>
  <c r="C119" i="5"/>
  <c r="N117" i="5"/>
  <c r="M117" i="5"/>
  <c r="L117" i="5"/>
  <c r="K117" i="5"/>
  <c r="P116" i="5"/>
  <c r="N110" i="5"/>
  <c r="M110" i="5"/>
  <c r="L110" i="5"/>
  <c r="K110" i="5"/>
  <c r="J110" i="5"/>
  <c r="I110" i="5"/>
  <c r="H110" i="5"/>
  <c r="N107" i="5"/>
  <c r="M107" i="5"/>
  <c r="L107" i="5"/>
  <c r="K107" i="5"/>
  <c r="J107" i="5"/>
  <c r="I107" i="5"/>
  <c r="H107" i="5"/>
  <c r="N104" i="5"/>
  <c r="M104" i="5"/>
  <c r="L104" i="5"/>
  <c r="K104" i="5"/>
  <c r="J104" i="5"/>
  <c r="I104" i="5"/>
  <c r="H104" i="5"/>
  <c r="C103" i="5"/>
  <c r="N101" i="5"/>
  <c r="M101" i="5"/>
  <c r="L101" i="5"/>
  <c r="K101" i="5"/>
  <c r="J101" i="5"/>
  <c r="P100" i="5"/>
  <c r="N97" i="5"/>
  <c r="M97" i="5"/>
  <c r="L97" i="5"/>
  <c r="K97" i="5"/>
  <c r="J97" i="5"/>
  <c r="I97" i="5"/>
  <c r="H97" i="5"/>
  <c r="N95" i="5"/>
  <c r="N94" i="5" s="1"/>
  <c r="N91" i="5" s="1"/>
  <c r="M95" i="5"/>
  <c r="L95" i="5"/>
  <c r="L94" i="5" s="1"/>
  <c r="L91" i="5" s="1"/>
  <c r="K95" i="5"/>
  <c r="J95" i="5"/>
  <c r="I95" i="5"/>
  <c r="H95" i="5"/>
  <c r="H94" i="5" s="1"/>
  <c r="H91" i="5" s="1"/>
  <c r="C94" i="5"/>
  <c r="N92" i="5"/>
  <c r="M92" i="5"/>
  <c r="L92" i="5"/>
  <c r="K92" i="5"/>
  <c r="J92" i="5"/>
  <c r="P91" i="5"/>
  <c r="N89" i="5"/>
  <c r="M89" i="5"/>
  <c r="L89" i="5"/>
  <c r="K89" i="5"/>
  <c r="J89" i="5"/>
  <c r="I89" i="5"/>
  <c r="H89" i="5"/>
  <c r="N87" i="5"/>
  <c r="N86" i="5" s="1"/>
  <c r="M87" i="5"/>
  <c r="M86" i="5" s="1"/>
  <c r="L87" i="5"/>
  <c r="L86" i="5" s="1"/>
  <c r="K87" i="5"/>
  <c r="K86" i="5" s="1"/>
  <c r="J87" i="5"/>
  <c r="J86" i="5" s="1"/>
  <c r="I87" i="5"/>
  <c r="I86" i="5" s="1"/>
  <c r="H87" i="5"/>
  <c r="H86" i="5" s="1"/>
  <c r="D86" i="5"/>
  <c r="N81" i="5"/>
  <c r="N80" i="5" s="1"/>
  <c r="M81" i="5"/>
  <c r="M80" i="5" s="1"/>
  <c r="L81" i="5"/>
  <c r="L80" i="5" s="1"/>
  <c r="K81" i="5"/>
  <c r="K80" i="5" s="1"/>
  <c r="J81" i="5"/>
  <c r="I81" i="5"/>
  <c r="I80" i="5" s="1"/>
  <c r="H81" i="5"/>
  <c r="H80" i="5" s="1"/>
  <c r="J80" i="5"/>
  <c r="G80" i="5"/>
  <c r="D80" i="5"/>
  <c r="N78" i="5"/>
  <c r="N77" i="5" s="1"/>
  <c r="M78" i="5"/>
  <c r="M77" i="5" s="1"/>
  <c r="L78" i="5"/>
  <c r="K78" i="5"/>
  <c r="K77" i="5" s="1"/>
  <c r="J78" i="5"/>
  <c r="I78" i="5"/>
  <c r="I77" i="5" s="1"/>
  <c r="H78" i="5"/>
  <c r="H77" i="5" s="1"/>
  <c r="L77" i="5"/>
  <c r="J77" i="5"/>
  <c r="G77" i="5"/>
  <c r="D77" i="5"/>
  <c r="N73" i="5"/>
  <c r="M73" i="5"/>
  <c r="L73" i="5"/>
  <c r="K73" i="5"/>
  <c r="K72" i="5" s="1"/>
  <c r="J73" i="5"/>
  <c r="J72" i="5" s="1"/>
  <c r="I73" i="5"/>
  <c r="H73" i="5"/>
  <c r="H72" i="5" s="1"/>
  <c r="P72" i="5"/>
  <c r="N72" i="5"/>
  <c r="M72" i="5"/>
  <c r="L72" i="5"/>
  <c r="I72" i="5"/>
  <c r="P70" i="5"/>
  <c r="N70" i="5"/>
  <c r="M70" i="5"/>
  <c r="L70" i="5"/>
  <c r="K70" i="5"/>
  <c r="J70" i="5"/>
  <c r="I70" i="5"/>
  <c r="H70" i="5"/>
  <c r="P68" i="5"/>
  <c r="N68" i="5"/>
  <c r="M68" i="5"/>
  <c r="L68" i="5"/>
  <c r="K68" i="5"/>
  <c r="J68" i="5"/>
  <c r="I68" i="5"/>
  <c r="H68" i="5"/>
  <c r="N64" i="5"/>
  <c r="M64" i="5"/>
  <c r="L64" i="5"/>
  <c r="L63" i="5" s="1"/>
  <c r="K64" i="5"/>
  <c r="J64" i="5"/>
  <c r="J63" i="5" s="1"/>
  <c r="I64" i="5"/>
  <c r="H64" i="5"/>
  <c r="H63" i="5" s="1"/>
  <c r="P63" i="5"/>
  <c r="N63" i="5"/>
  <c r="M63" i="5"/>
  <c r="K63" i="5"/>
  <c r="I63" i="5"/>
  <c r="N61" i="5"/>
  <c r="N59" i="5" s="1"/>
  <c r="M61" i="5"/>
  <c r="L61" i="5"/>
  <c r="K61" i="5"/>
  <c r="J61" i="5"/>
  <c r="J59" i="5" s="1"/>
  <c r="I61" i="5"/>
  <c r="H61" i="5"/>
  <c r="P59" i="5"/>
  <c r="M59" i="5"/>
  <c r="L59" i="5"/>
  <c r="K59" i="5"/>
  <c r="I59" i="5"/>
  <c r="H59" i="5"/>
  <c r="N57" i="5"/>
  <c r="M57" i="5"/>
  <c r="M56" i="5" s="1"/>
  <c r="L57" i="5"/>
  <c r="K57" i="5"/>
  <c r="J57" i="5"/>
  <c r="I57" i="5"/>
  <c r="H57" i="5"/>
  <c r="H56" i="5" s="1"/>
  <c r="P56" i="5"/>
  <c r="N56" i="5"/>
  <c r="L56" i="5"/>
  <c r="K56" i="5"/>
  <c r="J56" i="5"/>
  <c r="I56" i="5"/>
  <c r="N54" i="5"/>
  <c r="M54" i="5"/>
  <c r="M53" i="5" s="1"/>
  <c r="L54" i="5"/>
  <c r="L53" i="5" s="1"/>
  <c r="K54" i="5"/>
  <c r="K53" i="5" s="1"/>
  <c r="J54" i="5"/>
  <c r="J53" i="5" s="1"/>
  <c r="I54" i="5"/>
  <c r="I53" i="5" s="1"/>
  <c r="H54" i="5"/>
  <c r="H53" i="5" s="1"/>
  <c r="N53" i="5"/>
  <c r="G53" i="5"/>
  <c r="D53" i="5"/>
  <c r="N50" i="5"/>
  <c r="M50" i="5"/>
  <c r="L50" i="5"/>
  <c r="K50" i="5"/>
  <c r="J50" i="5"/>
  <c r="I50" i="5"/>
  <c r="H50" i="5"/>
  <c r="N47" i="5"/>
  <c r="M47" i="5"/>
  <c r="L47" i="5"/>
  <c r="K47" i="5"/>
  <c r="J47" i="5"/>
  <c r="I47" i="5"/>
  <c r="H47" i="5"/>
  <c r="H46" i="5" s="1"/>
  <c r="P46" i="5"/>
  <c r="N38" i="5"/>
  <c r="M38" i="5"/>
  <c r="L38" i="5"/>
  <c r="K38" i="5"/>
  <c r="K32" i="5" s="1"/>
  <c r="J38" i="5"/>
  <c r="I38" i="5"/>
  <c r="H38" i="5"/>
  <c r="N33" i="5"/>
  <c r="N32" i="5" s="1"/>
  <c r="M33" i="5"/>
  <c r="L33" i="5"/>
  <c r="L32" i="5" s="1"/>
  <c r="K33" i="5"/>
  <c r="J33" i="5"/>
  <c r="I33" i="5"/>
  <c r="I32" i="5" s="1"/>
  <c r="H33" i="5"/>
  <c r="P32" i="5"/>
  <c r="J29" i="5"/>
  <c r="N26" i="5"/>
  <c r="N23" i="5" s="1"/>
  <c r="M26" i="5"/>
  <c r="L26" i="5"/>
  <c r="L23" i="5" s="1"/>
  <c r="K26" i="5"/>
  <c r="J26" i="5"/>
  <c r="J23" i="5" s="1"/>
  <c r="I26" i="5"/>
  <c r="H26" i="5"/>
  <c r="N24" i="5"/>
  <c r="M24" i="5"/>
  <c r="M23" i="5" s="1"/>
  <c r="L24" i="5"/>
  <c r="K24" i="5"/>
  <c r="K23" i="5" s="1"/>
  <c r="J24" i="5"/>
  <c r="I24" i="5"/>
  <c r="H24" i="5"/>
  <c r="H23" i="5" s="1"/>
  <c r="P23" i="5"/>
  <c r="N21" i="5"/>
  <c r="M21" i="5"/>
  <c r="M20" i="5" s="1"/>
  <c r="L21" i="5"/>
  <c r="L20" i="5" s="1"/>
  <c r="K21" i="5"/>
  <c r="K20" i="5" s="1"/>
  <c r="J21" i="5"/>
  <c r="J20" i="5" s="1"/>
  <c r="I21" i="5"/>
  <c r="I20" i="5" s="1"/>
  <c r="H21" i="5"/>
  <c r="H20" i="5" s="1"/>
  <c r="P20" i="5"/>
  <c r="N20" i="5"/>
  <c r="N18" i="5"/>
  <c r="N17" i="5" s="1"/>
  <c r="M18" i="5"/>
  <c r="M17" i="5" s="1"/>
  <c r="L18" i="5"/>
  <c r="L17" i="5" s="1"/>
  <c r="K18" i="5"/>
  <c r="K17" i="5" s="1"/>
  <c r="J18" i="5"/>
  <c r="J17" i="5" s="1"/>
  <c r="I18" i="5"/>
  <c r="I17" i="5" s="1"/>
  <c r="H18" i="5"/>
  <c r="H17" i="5" s="1"/>
  <c r="P17" i="5"/>
  <c r="N15" i="5"/>
  <c r="N14" i="5" s="1"/>
  <c r="M15" i="5"/>
  <c r="M14" i="5" s="1"/>
  <c r="L15" i="5"/>
  <c r="L14" i="5" s="1"/>
  <c r="K15" i="5"/>
  <c r="K14" i="5" s="1"/>
  <c r="J15" i="5"/>
  <c r="J14" i="5" s="1"/>
  <c r="I15" i="5"/>
  <c r="H15" i="5"/>
  <c r="H14" i="5" s="1"/>
  <c r="I14" i="5"/>
  <c r="G14" i="5"/>
  <c r="D14" i="5"/>
  <c r="I13" i="5"/>
  <c r="I12" i="5" s="1"/>
  <c r="I11" i="5" s="1"/>
  <c r="N12" i="5"/>
  <c r="N11" i="5" s="1"/>
  <c r="M12" i="5"/>
  <c r="M11" i="5" s="1"/>
  <c r="L12" i="5"/>
  <c r="L11" i="5" s="1"/>
  <c r="K12" i="5"/>
  <c r="K11" i="5" s="1"/>
  <c r="J12" i="5"/>
  <c r="J11" i="5" s="1"/>
  <c r="H12" i="5"/>
  <c r="H11" i="5" s="1"/>
  <c r="G11" i="5"/>
  <c r="D11" i="5"/>
  <c r="K213" i="5" l="1"/>
  <c r="N46" i="5"/>
  <c r="N103" i="5"/>
  <c r="J170" i="5"/>
  <c r="J167" i="5" s="1"/>
  <c r="J237" i="5"/>
  <c r="J234" i="5" s="1"/>
  <c r="M94" i="5"/>
  <c r="K170" i="5"/>
  <c r="H196" i="5"/>
  <c r="H193" i="5" s="1"/>
  <c r="I196" i="5"/>
  <c r="I193" i="5" s="1"/>
  <c r="L216" i="5"/>
  <c r="L149" i="5"/>
  <c r="M234" i="5"/>
  <c r="K46" i="5"/>
  <c r="I130" i="5"/>
  <c r="I127" i="5" s="1"/>
  <c r="N237" i="5"/>
  <c r="M46" i="5"/>
  <c r="I94" i="5"/>
  <c r="I91" i="5" s="1"/>
  <c r="L103" i="5"/>
  <c r="L100" i="5" s="1"/>
  <c r="K130" i="5"/>
  <c r="H237" i="5"/>
  <c r="H234" i="5" s="1"/>
  <c r="L46" i="5"/>
  <c r="I103" i="5"/>
  <c r="I100" i="5" s="1"/>
  <c r="K103" i="5"/>
  <c r="K100" i="5" s="1"/>
  <c r="N116" i="5"/>
  <c r="L119" i="5"/>
  <c r="L116" i="5" s="1"/>
  <c r="N130" i="5"/>
  <c r="N127" i="5" s="1"/>
  <c r="H130" i="5"/>
  <c r="H127" i="5" s="1"/>
  <c r="J149" i="5"/>
  <c r="J146" i="5" s="1"/>
  <c r="H170" i="5"/>
  <c r="H167" i="5" s="1"/>
  <c r="I170" i="5"/>
  <c r="I167" i="5" s="1"/>
  <c r="M196" i="5"/>
  <c r="M193" i="5" s="1"/>
  <c r="H216" i="5"/>
  <c r="H213" i="5" s="1"/>
  <c r="I229" i="5"/>
  <c r="I226" i="5" s="1"/>
  <c r="K237" i="5"/>
  <c r="K234" i="5" s="1"/>
  <c r="M32" i="5"/>
  <c r="J103" i="5"/>
  <c r="J100" i="5" s="1"/>
  <c r="M119" i="5"/>
  <c r="M116" i="5" s="1"/>
  <c r="N160" i="5"/>
  <c r="N196" i="5"/>
  <c r="N193" i="5" s="1"/>
  <c r="L226" i="5"/>
  <c r="N234" i="5"/>
  <c r="L234" i="5"/>
  <c r="J94" i="5"/>
  <c r="J91" i="5" s="1"/>
  <c r="L146" i="5"/>
  <c r="M149" i="5"/>
  <c r="M146" i="5" s="1"/>
  <c r="L170" i="5"/>
  <c r="L167" i="5" s="1"/>
  <c r="I216" i="5"/>
  <c r="I213" i="5" s="1"/>
  <c r="K167" i="5"/>
  <c r="N226" i="5"/>
  <c r="I23" i="5"/>
  <c r="H32" i="5"/>
  <c r="M91" i="5"/>
  <c r="K94" i="5"/>
  <c r="K91" i="5" s="1"/>
  <c r="N100" i="5"/>
  <c r="M103" i="5"/>
  <c r="M100" i="5" s="1"/>
  <c r="K127" i="5"/>
  <c r="J130" i="5"/>
  <c r="J127" i="5" s="1"/>
  <c r="N149" i="5"/>
  <c r="H149" i="5"/>
  <c r="H146" i="5" s="1"/>
  <c r="M229" i="5"/>
  <c r="M226" i="5" s="1"/>
  <c r="K116" i="5"/>
  <c r="L160" i="5"/>
  <c r="L196" i="5"/>
  <c r="L193" i="5" s="1"/>
  <c r="N213" i="5"/>
  <c r="J32" i="5"/>
  <c r="I46" i="5"/>
  <c r="J46" i="5"/>
  <c r="H103" i="5"/>
  <c r="H100" i="5" s="1"/>
  <c r="J119" i="5"/>
  <c r="J116" i="5" s="1"/>
  <c r="L130" i="5"/>
  <c r="L127" i="5" s="1"/>
  <c r="M130" i="5"/>
  <c r="M127" i="5" s="1"/>
  <c r="M160" i="5"/>
  <c r="N170" i="5"/>
  <c r="N167" i="5" s="1"/>
  <c r="K196" i="5"/>
  <c r="K193" i="5" s="1"/>
  <c r="M216" i="5"/>
  <c r="M213" i="5" s="1"/>
  <c r="H229" i="5"/>
  <c r="H226" i="5" s="1"/>
  <c r="I237" i="5"/>
  <c r="I234" i="5" s="1"/>
  <c r="M167" i="5"/>
  <c r="N146" i="5"/>
  <c r="L213" i="5"/>
  <c r="K146" i="5"/>
  <c r="M62" i="4"/>
  <c r="M61" i="4" s="1"/>
  <c r="M60" i="4" s="1"/>
  <c r="L62" i="4"/>
  <c r="K62" i="4"/>
  <c r="J62" i="4"/>
  <c r="J61" i="4" s="1"/>
  <c r="J60" i="4" s="1"/>
  <c r="I62" i="4"/>
  <c r="I61" i="4" s="1"/>
  <c r="I60" i="4" s="1"/>
  <c r="H62" i="4"/>
  <c r="H61" i="4" s="1"/>
  <c r="H60" i="4" s="1"/>
  <c r="L61" i="4"/>
  <c r="L60" i="4" s="1"/>
  <c r="K61" i="4"/>
  <c r="K60" i="4" s="1"/>
  <c r="M58" i="4"/>
  <c r="M57" i="4" s="1"/>
  <c r="M56" i="4" s="1"/>
  <c r="L58" i="4"/>
  <c r="L57" i="4" s="1"/>
  <c r="L56" i="4" s="1"/>
  <c r="K58" i="4"/>
  <c r="K57" i="4" s="1"/>
  <c r="K56" i="4" s="1"/>
  <c r="J58" i="4"/>
  <c r="J57" i="4" s="1"/>
  <c r="J56" i="4" s="1"/>
  <c r="I58" i="4"/>
  <c r="H58" i="4"/>
  <c r="H57" i="4" s="1"/>
  <c r="H56" i="4" s="1"/>
  <c r="I57" i="4"/>
  <c r="I56" i="4" s="1"/>
  <c r="M54" i="4"/>
  <c r="L54" i="4"/>
  <c r="L53" i="4" s="1"/>
  <c r="L52" i="4" s="1"/>
  <c r="K54" i="4"/>
  <c r="K53" i="4" s="1"/>
  <c r="K52" i="4" s="1"/>
  <c r="J54" i="4"/>
  <c r="J53" i="4" s="1"/>
  <c r="J52" i="4" s="1"/>
  <c r="I54" i="4"/>
  <c r="I53" i="4" s="1"/>
  <c r="I52" i="4" s="1"/>
  <c r="H54" i="4"/>
  <c r="H53" i="4" s="1"/>
  <c r="H52" i="4" s="1"/>
  <c r="M53" i="4"/>
  <c r="M52" i="4" s="1"/>
  <c r="M50" i="4"/>
  <c r="M49" i="4" s="1"/>
  <c r="M48" i="4" s="1"/>
  <c r="L50" i="4"/>
  <c r="L49" i="4" s="1"/>
  <c r="L48" i="4" s="1"/>
  <c r="K50" i="4"/>
  <c r="J50" i="4"/>
  <c r="I50" i="4"/>
  <c r="I49" i="4" s="1"/>
  <c r="I48" i="4" s="1"/>
  <c r="H50" i="4"/>
  <c r="H49" i="4" s="1"/>
  <c r="H48" i="4" s="1"/>
  <c r="K49" i="4"/>
  <c r="K48" i="4" s="1"/>
  <c r="J49" i="4"/>
  <c r="J48" i="4"/>
  <c r="M46" i="4"/>
  <c r="L46" i="4"/>
  <c r="L45" i="4" s="1"/>
  <c r="L44" i="4" s="1"/>
  <c r="K46" i="4"/>
  <c r="K45" i="4" s="1"/>
  <c r="K44" i="4" s="1"/>
  <c r="J46" i="4"/>
  <c r="J45" i="4" s="1"/>
  <c r="J44" i="4" s="1"/>
  <c r="I46" i="4"/>
  <c r="I45" i="4" s="1"/>
  <c r="I44" i="4" s="1"/>
  <c r="H46" i="4"/>
  <c r="H45" i="4" s="1"/>
  <c r="H44" i="4" s="1"/>
  <c r="M45" i="4"/>
  <c r="M44" i="4" s="1"/>
  <c r="M42" i="4"/>
  <c r="L42" i="4"/>
  <c r="K42" i="4"/>
  <c r="K41" i="4" s="1"/>
  <c r="K40" i="4" s="1"/>
  <c r="J42" i="4"/>
  <c r="J41" i="4" s="1"/>
  <c r="J40" i="4" s="1"/>
  <c r="I42" i="4"/>
  <c r="I41" i="4" s="1"/>
  <c r="I40" i="4" s="1"/>
  <c r="H42" i="4"/>
  <c r="H41" i="4" s="1"/>
  <c r="H40" i="4" s="1"/>
  <c r="M41" i="4"/>
  <c r="M40" i="4" s="1"/>
  <c r="L41" i="4"/>
  <c r="L40" i="4"/>
  <c r="M38" i="4"/>
  <c r="M37" i="4" s="1"/>
  <c r="M36" i="4" s="1"/>
  <c r="L38" i="4"/>
  <c r="L37" i="4" s="1"/>
  <c r="L36" i="4" s="1"/>
  <c r="K38" i="4"/>
  <c r="K37" i="4" s="1"/>
  <c r="K36" i="4" s="1"/>
  <c r="J38" i="4"/>
  <c r="I38" i="4"/>
  <c r="H38" i="4"/>
  <c r="H37" i="4" s="1"/>
  <c r="H36" i="4" s="1"/>
  <c r="J37" i="4"/>
  <c r="J36" i="4" s="1"/>
  <c r="I37" i="4"/>
  <c r="I36" i="4"/>
  <c r="M34" i="4"/>
  <c r="M33" i="4" s="1"/>
  <c r="M32" i="4" s="1"/>
  <c r="L34" i="4"/>
  <c r="L33" i="4" s="1"/>
  <c r="L32" i="4" s="1"/>
  <c r="K34" i="4"/>
  <c r="K33" i="4" s="1"/>
  <c r="K32" i="4" s="1"/>
  <c r="J34" i="4"/>
  <c r="J33" i="4" s="1"/>
  <c r="J32" i="4" s="1"/>
  <c r="I34" i="4"/>
  <c r="I33" i="4" s="1"/>
  <c r="I32" i="4" s="1"/>
  <c r="H34" i="4"/>
  <c r="H33" i="4"/>
  <c r="H32" i="4" s="1"/>
  <c r="M29" i="4"/>
  <c r="M28" i="4" s="1"/>
  <c r="M27" i="4" s="1"/>
  <c r="L29" i="4"/>
  <c r="L28" i="4" s="1"/>
  <c r="L27" i="4" s="1"/>
  <c r="K29" i="4"/>
  <c r="K28" i="4" s="1"/>
  <c r="K27" i="4" s="1"/>
  <c r="J29" i="4"/>
  <c r="J28" i="4" s="1"/>
  <c r="J27" i="4" s="1"/>
  <c r="I29" i="4"/>
  <c r="I28" i="4" s="1"/>
  <c r="I27" i="4" s="1"/>
  <c r="H29" i="4"/>
  <c r="H28" i="4" s="1"/>
  <c r="H27" i="4" s="1"/>
  <c r="M25" i="4"/>
  <c r="M24" i="4" s="1"/>
  <c r="M23" i="4" s="1"/>
  <c r="L25" i="4"/>
  <c r="L24" i="4" s="1"/>
  <c r="L23" i="4" s="1"/>
  <c r="K25" i="4"/>
  <c r="K24" i="4" s="1"/>
  <c r="K23" i="4" s="1"/>
  <c r="J25" i="4"/>
  <c r="J24" i="4" s="1"/>
  <c r="J23" i="4" s="1"/>
  <c r="I25" i="4"/>
  <c r="H25" i="4"/>
  <c r="I24" i="4"/>
  <c r="H24" i="4"/>
  <c r="H23" i="4" s="1"/>
  <c r="I23" i="4"/>
  <c r="M20" i="4"/>
  <c r="L20" i="4"/>
  <c r="K20" i="4"/>
  <c r="J20" i="4"/>
  <c r="J19" i="4" s="1"/>
  <c r="J18" i="4" s="1"/>
  <c r="I20" i="4"/>
  <c r="I19" i="4" s="1"/>
  <c r="I18" i="4" s="1"/>
  <c r="H20" i="4"/>
  <c r="H19" i="4" s="1"/>
  <c r="H18" i="4" s="1"/>
  <c r="M19" i="4"/>
  <c r="M18" i="4" s="1"/>
  <c r="L19" i="4"/>
  <c r="L18" i="4" s="1"/>
  <c r="K19" i="4"/>
  <c r="K18" i="4"/>
  <c r="M15" i="4"/>
  <c r="M14" i="4" s="1"/>
  <c r="M13" i="4" s="1"/>
  <c r="L15" i="4"/>
  <c r="L14" i="4" s="1"/>
  <c r="L13" i="4" s="1"/>
  <c r="K15" i="4"/>
  <c r="K14" i="4" s="1"/>
  <c r="K13" i="4" s="1"/>
  <c r="J15" i="4"/>
  <c r="I15" i="4"/>
  <c r="H15" i="4"/>
  <c r="J14" i="4"/>
  <c r="I14" i="4"/>
  <c r="H14" i="4"/>
  <c r="H13" i="4" s="1"/>
  <c r="J13" i="4"/>
  <c r="I13" i="4"/>
  <c r="M11" i="4"/>
  <c r="L11" i="4"/>
  <c r="K11" i="4"/>
  <c r="K10" i="4" s="1"/>
  <c r="K9" i="4" s="1"/>
  <c r="J11" i="4"/>
  <c r="J10" i="4" s="1"/>
  <c r="J9" i="4" s="1"/>
  <c r="I11" i="4"/>
  <c r="I10" i="4" s="1"/>
  <c r="I9" i="4" s="1"/>
  <c r="I8" i="4" s="1"/>
  <c r="H11" i="4"/>
  <c r="H10" i="4" s="1"/>
  <c r="H9" i="4" s="1"/>
  <c r="M10" i="4"/>
  <c r="L10" i="4"/>
  <c r="M9" i="4"/>
  <c r="L9" i="4"/>
  <c r="L8" i="4" l="1"/>
  <c r="H8" i="4"/>
  <c r="M8" i="4"/>
  <c r="J8" i="4"/>
  <c r="K8" i="4"/>
  <c r="AB25" i="3"/>
  <c r="AB24" i="3" s="1"/>
  <c r="AB23" i="3" s="1"/>
  <c r="AA25" i="3"/>
  <c r="AA24" i="3" s="1"/>
  <c r="AA23" i="3" s="1"/>
  <c r="Z25" i="3"/>
  <c r="Z24" i="3" s="1"/>
  <c r="Z23" i="3" s="1"/>
  <c r="Y25" i="3"/>
  <c r="X25" i="3"/>
  <c r="W25" i="3"/>
  <c r="V25" i="3"/>
  <c r="U25" i="3"/>
  <c r="U24" i="3" s="1"/>
  <c r="U23" i="3" s="1"/>
  <c r="T25" i="3"/>
  <c r="T24" i="3" s="1"/>
  <c r="T23" i="3" s="1"/>
  <c r="S25" i="3"/>
  <c r="S24" i="3" s="1"/>
  <c r="S23" i="3" s="1"/>
  <c r="R25" i="3"/>
  <c r="R24" i="3" s="1"/>
  <c r="R23" i="3" s="1"/>
  <c r="Q25" i="3"/>
  <c r="P25" i="3"/>
  <c r="O25" i="3"/>
  <c r="O24" i="3" s="1"/>
  <c r="O23" i="3" s="1"/>
  <c r="N25" i="3"/>
  <c r="N24" i="3" s="1"/>
  <c r="N23" i="3" s="1"/>
  <c r="M25" i="3"/>
  <c r="M24" i="3" s="1"/>
  <c r="M23" i="3" s="1"/>
  <c r="L25" i="3"/>
  <c r="L24" i="3" s="1"/>
  <c r="L23" i="3" s="1"/>
  <c r="K25" i="3"/>
  <c r="K24" i="3" s="1"/>
  <c r="K23" i="3" s="1"/>
  <c r="J25" i="3"/>
  <c r="J24" i="3" s="1"/>
  <c r="J23" i="3" s="1"/>
  <c r="I25" i="3"/>
  <c r="I24" i="3" s="1"/>
  <c r="I23" i="3" s="1"/>
  <c r="H25" i="3"/>
  <c r="G25" i="3"/>
  <c r="Y24" i="3"/>
  <c r="Y23" i="3" s="1"/>
  <c r="X24" i="3"/>
  <c r="X23" i="3" s="1"/>
  <c r="W24" i="3"/>
  <c r="W23" i="3" s="1"/>
  <c r="V24" i="3"/>
  <c r="V23" i="3" s="1"/>
  <c r="Q24" i="3"/>
  <c r="P24" i="3"/>
  <c r="P23" i="3" s="1"/>
  <c r="H24" i="3"/>
  <c r="H23" i="3" s="1"/>
  <c r="G24" i="3"/>
  <c r="G23" i="3" s="1"/>
  <c r="F24" i="3"/>
  <c r="F23" i="3" s="1"/>
  <c r="Q23" i="3"/>
  <c r="AB21" i="3"/>
  <c r="AB20" i="3" s="1"/>
  <c r="AA21" i="3"/>
  <c r="AA20" i="3" s="1"/>
  <c r="Z21" i="3"/>
  <c r="Y21" i="3"/>
  <c r="Y20" i="3" s="1"/>
  <c r="X21" i="3"/>
  <c r="X20" i="3" s="1"/>
  <c r="W21" i="3"/>
  <c r="W20" i="3" s="1"/>
  <c r="V21" i="3"/>
  <c r="V20" i="3" s="1"/>
  <c r="U21" i="3"/>
  <c r="T21" i="3"/>
  <c r="T20" i="3" s="1"/>
  <c r="S21" i="3"/>
  <c r="S20" i="3" s="1"/>
  <c r="R21" i="3"/>
  <c r="R20" i="3" s="1"/>
  <c r="Q21" i="3"/>
  <c r="Q20" i="3" s="1"/>
  <c r="P21" i="3"/>
  <c r="P20" i="3" s="1"/>
  <c r="O21" i="3"/>
  <c r="O20" i="3" s="1"/>
  <c r="N21" i="3"/>
  <c r="N20" i="3" s="1"/>
  <c r="M21" i="3"/>
  <c r="M20" i="3" s="1"/>
  <c r="L21" i="3"/>
  <c r="L20" i="3" s="1"/>
  <c r="K21" i="3"/>
  <c r="K20" i="3" s="1"/>
  <c r="J21" i="3"/>
  <c r="J20" i="3" s="1"/>
  <c r="I21" i="3"/>
  <c r="I20" i="3" s="1"/>
  <c r="H21" i="3"/>
  <c r="H20" i="3" s="1"/>
  <c r="G21" i="3"/>
  <c r="G20" i="3" s="1"/>
  <c r="Z20" i="3"/>
  <c r="U20" i="3"/>
  <c r="AB18" i="3"/>
  <c r="AB17" i="3" s="1"/>
  <c r="AA18" i="3"/>
  <c r="Z18" i="3"/>
  <c r="Z17" i="3" s="1"/>
  <c r="Y18" i="3"/>
  <c r="Y17" i="3" s="1"/>
  <c r="X18" i="3"/>
  <c r="X17" i="3" s="1"/>
  <c r="W18" i="3"/>
  <c r="W17" i="3" s="1"/>
  <c r="V18" i="3"/>
  <c r="V17" i="3" s="1"/>
  <c r="U18" i="3"/>
  <c r="T18" i="3"/>
  <c r="T17" i="3" s="1"/>
  <c r="S18" i="3"/>
  <c r="R18" i="3"/>
  <c r="R17" i="3" s="1"/>
  <c r="Q18" i="3"/>
  <c r="Q17" i="3" s="1"/>
  <c r="P18" i="3"/>
  <c r="P17" i="3" s="1"/>
  <c r="O18" i="3"/>
  <c r="O17" i="3" s="1"/>
  <c r="N18" i="3"/>
  <c r="N17" i="3" s="1"/>
  <c r="M18" i="3"/>
  <c r="M17" i="3" s="1"/>
  <c r="L18" i="3"/>
  <c r="L17" i="3" s="1"/>
  <c r="K18" i="3"/>
  <c r="J18" i="3"/>
  <c r="J17" i="3" s="1"/>
  <c r="I18" i="3"/>
  <c r="I17" i="3" s="1"/>
  <c r="H18" i="3"/>
  <c r="H17" i="3" s="1"/>
  <c r="G18" i="3"/>
  <c r="G17" i="3" s="1"/>
  <c r="AA17" i="3"/>
  <c r="U17" i="3"/>
  <c r="S17" i="3"/>
  <c r="K17" i="3"/>
  <c r="AB15" i="3"/>
  <c r="AB14" i="3" s="1"/>
  <c r="AA15" i="3"/>
  <c r="AA14" i="3" s="1"/>
  <c r="Z15" i="3"/>
  <c r="Z14" i="3" s="1"/>
  <c r="Y15" i="3"/>
  <c r="Y14" i="3" s="1"/>
  <c r="X15" i="3"/>
  <c r="X14" i="3" s="1"/>
  <c r="W15" i="3"/>
  <c r="W14" i="3" s="1"/>
  <c r="V15" i="3"/>
  <c r="V14" i="3" s="1"/>
  <c r="U15" i="3"/>
  <c r="T15" i="3"/>
  <c r="S15" i="3"/>
  <c r="S14" i="3" s="1"/>
  <c r="R15" i="3"/>
  <c r="R14" i="3" s="1"/>
  <c r="Q15" i="3"/>
  <c r="Q14" i="3" s="1"/>
  <c r="P15" i="3"/>
  <c r="P14" i="3" s="1"/>
  <c r="O15" i="3"/>
  <c r="O14" i="3" s="1"/>
  <c r="N15" i="3"/>
  <c r="N14" i="3" s="1"/>
  <c r="M15" i="3"/>
  <c r="M14" i="3" s="1"/>
  <c r="L15" i="3"/>
  <c r="L14" i="3" s="1"/>
  <c r="K15" i="3"/>
  <c r="K14" i="3" s="1"/>
  <c r="J15" i="3"/>
  <c r="J14" i="3" s="1"/>
  <c r="I15" i="3"/>
  <c r="I14" i="3" s="1"/>
  <c r="H15" i="3"/>
  <c r="H14" i="3" s="1"/>
  <c r="G15" i="3"/>
  <c r="G14" i="3" s="1"/>
  <c r="U14" i="3"/>
  <c r="T14" i="3"/>
  <c r="F14" i="3"/>
  <c r="F13" i="3" s="1"/>
  <c r="U13" i="3" l="1"/>
  <c r="K13" i="3"/>
  <c r="J13" i="3"/>
  <c r="N13" i="3"/>
  <c r="N12" i="3" s="1"/>
  <c r="P13" i="3"/>
  <c r="X13" i="3"/>
  <c r="X12" i="3" s="1"/>
  <c r="Q13" i="3"/>
  <c r="Q12" i="3" s="1"/>
  <c r="AB13" i="3"/>
  <c r="AB12" i="3" s="1"/>
  <c r="R13" i="3"/>
  <c r="R12" i="3" s="1"/>
  <c r="H13" i="3"/>
  <c r="H12" i="3" s="1"/>
  <c r="S13" i="3"/>
  <c r="S12" i="3" s="1"/>
  <c r="I13" i="3"/>
  <c r="I12" i="3" s="1"/>
  <c r="T13" i="3"/>
  <c r="T12" i="3" s="1"/>
  <c r="Y13" i="3"/>
  <c r="Y12" i="3" s="1"/>
  <c r="G13" i="3"/>
  <c r="G12" i="3" s="1"/>
  <c r="K12" i="3"/>
  <c r="Z13" i="3"/>
  <c r="Z12" i="3" s="1"/>
  <c r="AA13" i="3"/>
  <c r="AA12" i="3" s="1"/>
  <c r="L13" i="3"/>
  <c r="L12" i="3" s="1"/>
  <c r="V13" i="3"/>
  <c r="V12" i="3" s="1"/>
  <c r="M13" i="3"/>
  <c r="M12" i="3" s="1"/>
  <c r="O13" i="3"/>
  <c r="O12" i="3" s="1"/>
  <c r="W13" i="3"/>
  <c r="W12" i="3" s="1"/>
  <c r="P12" i="3"/>
  <c r="U12" i="3"/>
  <c r="F12" i="3"/>
  <c r="J12" i="3"/>
  <c r="D8" i="2"/>
  <c r="E8" i="2"/>
  <c r="C8" i="2"/>
</calcChain>
</file>

<file path=xl/sharedStrings.xml><?xml version="1.0" encoding="utf-8"?>
<sst xmlns="http://schemas.openxmlformats.org/spreadsheetml/2006/main" count="1491" uniqueCount="800">
  <si>
    <t>ĐVT: Triệu đồng</t>
  </si>
  <si>
    <t>TT</t>
  </si>
  <si>
    <t>NỘI DUNG THỰC HIỆN</t>
  </si>
  <si>
    <t>Kế hoạch vốn năm 2024</t>
  </si>
  <si>
    <t>Tổng số (các nguồn vốn)</t>
  </si>
  <si>
    <t>NSTW</t>
  </si>
  <si>
    <t>NSĐP</t>
  </si>
  <si>
    <t>Ngân sách tỉnh</t>
  </si>
  <si>
    <t>I</t>
  </si>
  <si>
    <t>Chương trình MTQG phát triển KTXH vùng đồng bào DTTS và MN</t>
  </si>
  <si>
    <t>Dự án 1: Giải quyết tình trạng thiếu đất ở, nhà ở, đất sản xuất, nước sinh hoạt</t>
  </si>
  <si>
    <t>Tiểu dự án 1 Dự án 4 : Đầu tư cơ sở hạ tầng thiết yếu, phục vụ sản xuất, đời sống trong vùng đồng bào dân tộc thiểu số và miền núi</t>
  </si>
  <si>
    <t>Tiểu Dự án 1 Dự án 5: Đổi mới HĐ, củng cố PT các trường PTDTNT, PTDTBT, có học sinh ở bán trú và xóa mù chữ cho người dân vùng ĐBDTTS</t>
  </si>
  <si>
    <t>Dự án 6: Bảo tồn, phát huy giá trị văn hóa truyền thống tốt đẹp của các dân tộc thiểu số gắn với phát triển du lịch</t>
  </si>
  <si>
    <t>Tiểu Dự án 1 Dự án 9: Đầu tư phát triển kinh tế - xã hội các dân tộc còn gặp nhiều khó khăn, dân tộc có khó khăn đặc thù</t>
  </si>
  <si>
    <t>II</t>
  </si>
  <si>
    <t>Chương trình MTQG giảm nghèo bền vững</t>
  </si>
  <si>
    <t>Tiểu Dự án 1 - Dự án 1: Hỗ trợ đầu tư phát triển hạ tầng KTXH tại các huyện nghèo, xã ĐBKK vùng bãi ngang, ven biển và hải đảo</t>
  </si>
  <si>
    <t>III</t>
  </si>
  <si>
    <t>Chương trình MTQG xây dựng Nông thôn mới</t>
  </si>
  <si>
    <t>UBND huyện Mèo Vạc</t>
  </si>
  <si>
    <t>UBND huyện Đồng Văn</t>
  </si>
  <si>
    <t>Tiểu Dự án 1 Dự án 5: Đổi mới HĐ, củng cố PT các trường PT DTNT, PTDTBT, có học sinh ở bán trú và xóa mù chữ cho người dân vùng ĐBDTTS</t>
  </si>
  <si>
    <t>UBND huyện Yên Minh</t>
  </si>
  <si>
    <t xml:space="preserve">Tiểu dự án 2 - Dự án 1: Triển khai Đề án hỗ trợ huyện thoát khỏi tình trạng nghèo, đặc biệt khó khăn giai đoạn 2022 - 2025 </t>
  </si>
  <si>
    <t>UBND huyện Quản Bạ</t>
  </si>
  <si>
    <t>Dự án 2: Quy hoạch, sắp xếp, bố trí, ổn định dân cư ở những nơi cần thiết</t>
  </si>
  <si>
    <t>UBND huyện Bắc Mê</t>
  </si>
  <si>
    <t>Dự án 7: Chăm sóc sức khỏe Nhân dân, nâng cao thể trạng, tầm vóc người dân tộc thiểu số; phòng chống suy dinh dưỡng trẻ em</t>
  </si>
  <si>
    <t>UBND huyện Xín Mần</t>
  </si>
  <si>
    <t>Thực hiện xây dựng nông thôn mới</t>
  </si>
  <si>
    <t>Thực hiện Chương trình OCOP</t>
  </si>
  <si>
    <t>UBND huyện Hoàng Su Phì</t>
  </si>
  <si>
    <t>UBND huyện Vị Xuyên</t>
  </si>
  <si>
    <t>UBND huyện Bắc Quang</t>
  </si>
  <si>
    <t>UBND huyện Quang Bình</t>
  </si>
  <si>
    <t>UBND Thành phố Hà Giang</t>
  </si>
  <si>
    <t>Tiểu dự án 1 - Dự án 4: Phát triển giáo dục nghề nghiệp vùng nghèo, vùng khó khăn (Cải tạo, nâng cấp cơ sở vật chất Trường Cao đẳng Kỹ thuật và Công nghệ tỉnh Hà Giang)</t>
  </si>
  <si>
    <t>Trường Cao đẳng Kỹ thuật và Công nghệ tỉnh Hà Giang</t>
  </si>
  <si>
    <t>Tiểu dự án 1 - Dự án 4: Phát triển giáo dục nghề nghiệp vùng nghèo, vùng khó khăn (Cải tạo, nâng cấp cơ sở vật chất Trường Trung cấp Dân tộc nội trú - Giáo dục thường xuyên Bắc Quang)</t>
  </si>
  <si>
    <t>Tiểu dự án 3 - Dự án 4: Hỗ trợ việc làm bền vững (Đầu tư cơ sở hạ tầng, trang thiết bị công nghệ thông tin để hiện đại hóa hệ thống thông tin thị trường lao động, hình thành sàn giao dịch việc làm trực tuyến và xây dựng các cơ sở dữ liệu)</t>
  </si>
  <si>
    <t>Sở Lao động - Thương binh và Xã hội</t>
  </si>
  <si>
    <t>Tiểu Dự án 2 Dự án 10: Ứng dụng công nghệ thông tin hỗ trợ phát triển kinh tế - xã hội và đảm bảo an ninh trật tự vùng đồng bào dân tộc thiểu số và miền núi</t>
  </si>
  <si>
    <t>-</t>
  </si>
  <si>
    <t>Xây dựng cổng thông tin thành phần Chương trình</t>
  </si>
  <si>
    <t>Xây  dựng hệ thống cơ sở dữ liệu, thông tin về công tác dân tộc, dữ liệu trong quản lý tổ chức, tổng hợp Chương trình mục tiêu quốc gia phát triển kinh tế - xã hội vùng đồng bào dân tộc thiểu số và miền núi tỉnh Hà Giang</t>
  </si>
  <si>
    <t>Ban Dân tộc tỉnh</t>
  </si>
  <si>
    <t>Trong đó:</t>
  </si>
  <si>
    <t>A</t>
  </si>
  <si>
    <t>TỔNG SỐ</t>
  </si>
  <si>
    <t>B</t>
  </si>
  <si>
    <t>C</t>
  </si>
  <si>
    <t>D</t>
  </si>
  <si>
    <t>Đ</t>
  </si>
  <si>
    <t>E</t>
  </si>
  <si>
    <t>F</t>
  </si>
  <si>
    <t>G</t>
  </si>
  <si>
    <t>H</t>
  </si>
  <si>
    <t>J</t>
  </si>
  <si>
    <t>K</t>
  </si>
  <si>
    <t>L</t>
  </si>
  <si>
    <t>M</t>
  </si>
  <si>
    <t>O</t>
  </si>
  <si>
    <t>STT</t>
  </si>
  <si>
    <t>Danh mục dự án</t>
  </si>
  <si>
    <t xml:space="preserve">Địa điểm xây dựng </t>
  </si>
  <si>
    <t>Năng lực thiết kế</t>
  </si>
  <si>
    <t>Thời gian KC-HT</t>
  </si>
  <si>
    <t xml:space="preserve">Quyết định đầu tư </t>
  </si>
  <si>
    <t xml:space="preserve">Lũy kế vốn đã bố trí đến hết kế hoạch năm 2023 </t>
  </si>
  <si>
    <t>Kế hoạch năm 2024</t>
  </si>
  <si>
    <t>Ghi chú</t>
  </si>
  <si>
    <t>Chủ dự án</t>
  </si>
  <si>
    <t>Số quyết định; ngày, tháng, năm ban hành</t>
  </si>
  <si>
    <t>Tổng mức đầu tư</t>
  </si>
  <si>
    <t xml:space="preserve">Tổng số (tất cả các nguồn vốn) </t>
  </si>
  <si>
    <t>Trong đó</t>
  </si>
  <si>
    <t>Tổng số (tất cả các nguồn vốn)</t>
  </si>
  <si>
    <t xml:space="preserve">Trong đó: </t>
  </si>
  <si>
    <t>Vốn đối ứng</t>
  </si>
  <si>
    <t>Vốn nước ngoài đưa vào cân đối NSTW</t>
  </si>
  <si>
    <t>Vay lại</t>
  </si>
  <si>
    <t>Vốn Nước ngoài</t>
  </si>
  <si>
    <t xml:space="preserve">Tổng số </t>
  </si>
  <si>
    <t>Tổng số</t>
  </si>
  <si>
    <t>Tính bằng nguyên tệ</t>
  </si>
  <si>
    <t>Quy đổi ra tiền việt</t>
  </si>
  <si>
    <t xml:space="preserve"> NSTW</t>
  </si>
  <si>
    <t xml:space="preserve">NST </t>
  </si>
  <si>
    <t>NSĐF</t>
  </si>
  <si>
    <t>Đưa vào cân đối NSTW</t>
  </si>
  <si>
    <t>VỐN NƯỚC NGOÀI KHÔNG GIẢI NGÂN THEO CƠ CHẾ TÀI CHÍNH TRONG NƯỚC</t>
  </si>
  <si>
    <t>NGÀNH, LĨNH VỰC: Y Tế</t>
  </si>
  <si>
    <t>Dự án hoàn thành và bàn giao đưa vào sử dụng giai đoạn 2021 - 2025</t>
  </si>
  <si>
    <t>1.1</t>
  </si>
  <si>
    <t>Dự án: “Đầu tư xây dựng và phát triển hệ thống cung ứng dịch vụ y tế tuyến cơ sở - TDA HG”.</t>
  </si>
  <si>
    <t>11 huyện, Thành phố</t>
  </si>
  <si>
    <t>2021-2024</t>
  </si>
  <si>
    <t>324/QĐ-TTg 23/3/2019; 536/QĐ-UBND/29/3/2019</t>
  </si>
  <si>
    <t>9,54 Tr USD</t>
  </si>
  <si>
    <t>Sở Y tế</t>
  </si>
  <si>
    <t>NGÀNH, LĨNH VỰC: NÔNG NGHIỆP VÀ PT NÔNG THÔN</t>
  </si>
  <si>
    <t>Dự án chuyển tiếp sang giai đoạn 2021-2025</t>
  </si>
  <si>
    <t>Hạ tầng cơ bản phát triển toàn diện các tỉnh Đông bắc - Tiểu dự án tỉnh Hà Giang</t>
  </si>
  <si>
    <t>Huyện BQ, VX, HSP, XM, YM, ĐV, MV, TPHG</t>
  </si>
  <si>
    <t xml:space="preserve">Đng L=65km và CNSH 4.800m3 </t>
  </si>
  <si>
    <t>2018-2022</t>
  </si>
  <si>
    <t>2755/13/12/2018; 1707/28/8/2017</t>
  </si>
  <si>
    <t>33,75 triệu USD</t>
  </si>
  <si>
    <t>Sở Kế hoạch và Đầu tư</t>
  </si>
  <si>
    <t>NGÀNH, LĨNH VỰC: PHÁT TRIỂN ĐÔ THỊ VÀ PHÁT TRIỂN DU LỊCH</t>
  </si>
  <si>
    <t>Dự án "Chương trình phát triển các đô thị loại II (các đô thị xanh)- Tiểu dự án tại Hà Giang</t>
  </si>
  <si>
    <t>TP. Hà Giang</t>
  </si>
  <si>
    <t>Phát triển đô thị HG xanh</t>
  </si>
  <si>
    <t>2019-2023</t>
  </si>
  <si>
    <t>392/QĐ-TTg 10/3/2016; 1102/QĐ-UBND, 06/6/2016; 450/QĐ-UBND 23/3/2017; 1370/04/7/2018; 2599a/26/11/2018</t>
  </si>
  <si>
    <t>42 triệu USD</t>
  </si>
  <si>
    <t>Ban điều phối CT CPRP</t>
  </si>
  <si>
    <t>VỐN NƯỚC NGOÀI GIẢI NGÂN THEO CƠ CHẾ TÀI CHÍNH TRONG NƯỚC</t>
  </si>
  <si>
    <t>NGÀNH, LĨNH VỰC: CẤP NƯỚC SINH HOẠT</t>
  </si>
  <si>
    <t>Dự án khởi công mới trong giai đoạn 2021-2025</t>
  </si>
  <si>
    <t>Phát triển đa mục tiêu cho đồng bào dân tộc thiểu số các xã nghèo thuộc huyện Xín Mần, tỉnh Hà Giang</t>
  </si>
  <si>
    <t>Xín Mần</t>
  </si>
  <si>
    <t>5 Hồ nước; 3 tuyến đường L=26km</t>
  </si>
  <si>
    <t>2020-2022</t>
  </si>
  <si>
    <t>729/QĐ-TTg 26/5/2015; 2585/QĐ-UBND 8/10/2016</t>
  </si>
  <si>
    <t>4 triệu Dina</t>
  </si>
  <si>
    <t>1.2</t>
  </si>
  <si>
    <t>Hệ thống cấp nước Suối Sửu về hồ dự trữ điều tiết nước trung tâm xã Phong Quang để bảo vệ nguồn nước trồng, bảo vệ rừng, rừng đặc dụng, chống hạn hán, phát triển NLN, tận thu CNSH hợp vệ sinh môi trường xã Phong Quang, Vị Xuyên và TP Hà Giang.</t>
  </si>
  <si>
    <t>VX, TPHG</t>
  </si>
  <si>
    <t xml:space="preserve">10,000 m3/ngày đêm </t>
  </si>
  <si>
    <t>2017-2020</t>
  </si>
  <si>
    <t>2812/08/10/2019;
1759/17/09/2019; 1018/23/6/2023</t>
  </si>
  <si>
    <t>BQL DA ĐTXD NN và PTNT</t>
  </si>
  <si>
    <t>Biểu số: 01</t>
  </si>
  <si>
    <t>Nguồn vốn/Tên dự án</t>
  </si>
  <si>
    <t>Mã dự án</t>
  </si>
  <si>
    <t>Địa điểm XD</t>
  </si>
  <si>
    <t xml:space="preserve">Thời gian KC-HT </t>
  </si>
  <si>
    <t>Quyết định phê duyệt dự toán, điều chỉnh
 (nếu có) hoặc Quyết toán</t>
  </si>
  <si>
    <t>Đã bố trí vốn đến hết KH năm 2023</t>
  </si>
  <si>
    <t>Số quyết định, ngày, tháng, năm</t>
  </si>
  <si>
    <t>Trong đó: NSTW</t>
  </si>
  <si>
    <t>Trong đó: Thu gồi vốn ứng trước</t>
  </si>
  <si>
    <t>Bộ chỉ huy Bộ đội Biên phòng tỉnh</t>
  </si>
  <si>
    <t xml:space="preserve">Ngành, lĩnh vực Quốc phòng </t>
  </si>
  <si>
    <t>Dự án dự kiến hoàn thành sau năm 2024</t>
  </si>
  <si>
    <t>Cải tạo, nâng cấp tuyến đường từ Km17/QL4C đi Trạm Kiểm soát Biên phòng Minh Tân, huyện Vị Xuyên nối tuyến đường từ thôn Pao Mã Phìn, xã Tả Ván, huyện Quản Bạ (GĐ I)</t>
  </si>
  <si>
    <t>Huyện Vị Xuyên</t>
  </si>
  <si>
    <t>Cấp V; L=9 Km</t>
  </si>
  <si>
    <t>2022-2024</t>
  </si>
  <si>
    <t>2072/6/10/2021</t>
  </si>
  <si>
    <t>BQL dự án ĐTXD công trình Nông nghiệp và PTNT</t>
  </si>
  <si>
    <t>Ngành, lĩnh vực Nông nghiệp, lâm nghiệp, thủy lợi</t>
  </si>
  <si>
    <t>Đập dâng nước tạo cảnh quan trung tâm thành phố Hà Giang</t>
  </si>
  <si>
    <t>TP Hà Giang</t>
  </si>
  <si>
    <t>Đập, cầu, đường dẫn 2 đầu cầu</t>
  </si>
  <si>
    <t>393/25/3/2022; 1688/3/10/2022</t>
  </si>
  <si>
    <t>Cụm hồ CNSH 04 huyện vùng cao phía Bắc</t>
  </si>
  <si>
    <t>QB, YM, ĐV Mèo Vạc</t>
  </si>
  <si>
    <t>V=76.200m3; CNSH 2.649 hộ và 13.242 khẩu</t>
  </si>
  <si>
    <t>2022-2025</t>
  </si>
  <si>
    <t>1078/08/7/2022</t>
  </si>
  <si>
    <t>BQL dự án ĐTXD công trình Giao thông</t>
  </si>
  <si>
    <t>Ngành, lĩnh vực giao thông</t>
  </si>
  <si>
    <t>Cải tạo, nâng cấp đoạn Km13 - Km17 và đoạn Km 36+183 đến Km 46+00, ĐT.176 (Yên Minh-Mậu Duệ-Mèo Vạc), tỉnh Hà Giang</t>
  </si>
  <si>
    <t>YM-MD-MV</t>
  </si>
  <si>
    <t>Câp IV, L=13,82 Km (Đoạn 1 L=4 Km; Đoạn 2 L= 9,82 Km)</t>
  </si>
  <si>
    <t>2021-2025</t>
  </si>
  <si>
    <t>1743/20/8/2021</t>
  </si>
  <si>
    <t>Cải tạo, nâng cấp ĐT.183 Đoạn Km17-Km50+200 và đường Phố Cáo - Đồng Yên đến giáp địa danh Lục Yên, Yên bái</t>
  </si>
  <si>
    <t>Bắc Quang-Quang Bình</t>
  </si>
  <si>
    <t>L=37 Km (Đoạn 1, L=33,2 Km; Đoạn 2, L= 3,8 Km)</t>
  </si>
  <si>
    <t>639/12/5/2022</t>
  </si>
  <si>
    <t>Ban quản lý Khu kinh tế</t>
  </si>
  <si>
    <t>Ngành, lĩnh vực công nghiệp</t>
  </si>
  <si>
    <t>Dự án dự kiến hoàn thành năm 2024</t>
  </si>
  <si>
    <t>Trạm kiểm soát liên ngành cửa khẩu quốc tế Thanh Thuỷ, huyện Vị Xuyên</t>
  </si>
  <si>
    <t>7910844</t>
  </si>
  <si>
    <t>Thanh Thủy VX</t>
  </si>
  <si>
    <t>3000m2</t>
  </si>
  <si>
    <t>2016-2020</t>
  </si>
  <si>
    <t>2632/31/10/2016; 1208/24/6/2021;</t>
  </si>
  <si>
    <t>Sở Giao thông vận tải</t>
  </si>
  <si>
    <t>Cải tạo, nâng cấp tuyến đường Yên Bình - Cốc Pài (ĐT 178) GĐ I từ Km0-Km27 và xây dựng cầu Bản Ngò tại Km60+600</t>
  </si>
  <si>
    <t>7887731</t>
  </si>
  <si>
    <t>Quang Bình - Xín Mần</t>
  </si>
  <si>
    <t>GĐ 1: L= 27Km</t>
  </si>
  <si>
    <t>1307/15/8/2022</t>
  </si>
  <si>
    <t>Cải tạo, nâng cấp đường Minh Ngọc - Mậu Duệ (ĐT.176B), tỉnh Hà Giang (GĐ I từ KM7+200 - Km27+500</t>
  </si>
  <si>
    <t>7887730</t>
  </si>
  <si>
    <t>Bắc Mê - Yên Minh</t>
  </si>
  <si>
    <t>GĐ 1 L=20,3 Km</t>
  </si>
  <si>
    <t>353/11/3/2022</t>
  </si>
  <si>
    <t>Sở Thông tin và Truyền thông</t>
  </si>
  <si>
    <t>Ngành, lĩnh vực thông tin</t>
  </si>
  <si>
    <t>Xây dựng chính quyền điện tử, đô thị thông minh tỉnh Hà Giang</t>
  </si>
  <si>
    <t>1420/12/7/2021; 34/QĐ-STTT 02/6/2022</t>
  </si>
  <si>
    <t>Ủy ban nhân dân huyện Bắc Mê</t>
  </si>
  <si>
    <t xml:space="preserve">Dự án: Ổn định dân cư, phát triển kinh tế xã hội vùng tái định cư dự án thủy điện Tuyên Quang trên địa bàn tỉnh Hà Giang </t>
  </si>
  <si>
    <t>Bắc Mê</t>
  </si>
  <si>
    <t>1457/11/8/2015</t>
  </si>
  <si>
    <t>Ủy ban nhân dân huyện Bắc Quang</t>
  </si>
  <si>
    <t>Cải tạo, nâng cấp đường từ QL.2, xã Tân Quang đi UBND xã Đồng Tâm, huyện Bắc Quang</t>
  </si>
  <si>
    <t>7948215</t>
  </si>
  <si>
    <t>Kim Ngọc-Đồng Tâm</t>
  </si>
  <si>
    <t>Cấp IV, L=10Km</t>
  </si>
  <si>
    <t xml:space="preserve">17/05/01/2022 </t>
  </si>
  <si>
    <t>Ủy ban nhân dân huyện Hoàng Su Phì</t>
  </si>
  <si>
    <t xml:space="preserve">Nâng cấp, mở mới tuyến đường liên huyện từ xã Tả Sử Choóng, huyện Hoàng Su Phì đi Thượng Sơn huyện Vị Xuyên </t>
  </si>
  <si>
    <t>7940972</t>
  </si>
  <si>
    <t xml:space="preserve">Thượng Sơn (VX) TSC (HSP) </t>
  </si>
  <si>
    <t>Cấp IV; L=21,5Km</t>
  </si>
  <si>
    <t>2586/7/12/2021; 1981/16/10/2023</t>
  </si>
  <si>
    <t>Ủy ban nhân dân huyện Mèo Vạc</t>
  </si>
  <si>
    <t>Nâng cấp, mở rộng tuyến đường từ Km160+500, QL4C xã Pả Vi đi Mốc 456 xã Thượng Phùng, huyện Mèo Vạc</t>
  </si>
  <si>
    <t>7918728</t>
  </si>
  <si>
    <t>xã Pả Vi, Thượng Phùng</t>
  </si>
  <si>
    <t>Cấp IV, L=17,2 Km</t>
  </si>
  <si>
    <t>1861/9/9/2021; 1980/16/10/2023</t>
  </si>
  <si>
    <t>Ủy ban nhân dân huyện Quản Bạ</t>
  </si>
  <si>
    <t>Công trình khắc phục hậu quả thiên tai bảo vệ trường học, khu dân cư đường biên giới từ UBND xã Tả Ván đi Pao Mã Phìn, Mã Hoàng Phìn, Mốc 272/2, Mốc 276 huyện Quản Bạ</t>
  </si>
  <si>
    <t>7855403</t>
  </si>
  <si>
    <t>Tả Ván</t>
  </si>
  <si>
    <t>L=17,5 Km</t>
  </si>
  <si>
    <t>2020-2023</t>
  </si>
  <si>
    <t>2674/31/12/2020</t>
  </si>
  <si>
    <t>Ủy ban nhân dân huyện Vị Xuyên</t>
  </si>
  <si>
    <t>Đường nội thị, thị trấn Vị Xuyên (GĐ 1, đoạn phía sau UBND huyện Vị Xuyên), huyện Vị Xuyên, tỉnh Hà Giang.</t>
  </si>
  <si>
    <t>TTVX</t>
  </si>
  <si>
    <t>L= 13,8Km</t>
  </si>
  <si>
    <t>1506/23/7/2021; 1728/6/9/2023</t>
  </si>
  <si>
    <t>Ủy ban nhân dân huyện Yên Minh</t>
  </si>
  <si>
    <t>Cải tạo, sửa chữa đường huyện (ĐH.02; ĐH.03; ĐH.04; ĐH.05) trên địa bàn các xã Phú Lũng, Thắng Mố, Sủng Cháng, Sủng Thài huyện Yên Minh</t>
  </si>
  <si>
    <t>7948667</t>
  </si>
  <si>
    <t>Yên Minh</t>
  </si>
  <si>
    <t>Cấp IV, L=30Km</t>
  </si>
  <si>
    <t xml:space="preserve">167/27/01/2022 </t>
  </si>
  <si>
    <t>Quyết định phê duyệt dự toán, điều chỉnh
 (nếu có) hoặc QT</t>
  </si>
  <si>
    <t>Lũy kế vốn đã bố trí đến hết kế hoạch năm 2023</t>
  </si>
  <si>
    <t>Chủ đầu tư</t>
  </si>
  <si>
    <t>Trong đó: Phần vốn NSNN</t>
  </si>
  <si>
    <t>Cân đối NSĐP</t>
  </si>
  <si>
    <t>NS tỉnh</t>
  </si>
  <si>
    <t>Trong đó: Thu hồi vốn ứng trước</t>
  </si>
  <si>
    <t>Bệnh viện Đa khoa tỉnh</t>
  </si>
  <si>
    <t>Công trình chuyển tiếp</t>
  </si>
  <si>
    <t>Nhà truyền nhiễm bệnh viện đa khoa tỉnh</t>
  </si>
  <si>
    <t>P.Minh Khai</t>
  </si>
  <si>
    <t>Xây mới 01 nhà 4 tầng + 01 tum</t>
  </si>
  <si>
    <t>2021-2023</t>
  </si>
  <si>
    <t>2113/13/10/2021</t>
  </si>
  <si>
    <t>Bệnh viện đa khoa tỉnh</t>
  </si>
  <si>
    <t>Ban quản lý BIG I</t>
  </si>
  <si>
    <t>Công trình KCM</t>
  </si>
  <si>
    <t>Dự án "hạ tầng cơ bản PT toàn diện các tỉnh đông bắc: Hà Giang, Cao Bằng Bắc Cạn Lạng Sơn"- tiểu dự án tỉnh Hà Giang, sử dụng vốn ODA</t>
  </si>
  <si>
    <t>Hà Giang</t>
  </si>
  <si>
    <t>2024-2026</t>
  </si>
  <si>
    <t>08/NQ-HĐND 22/3/2023</t>
  </si>
  <si>
    <t>Ban Dân tộc</t>
  </si>
  <si>
    <t>Công trình hoàn thành quyết toán</t>
  </si>
  <si>
    <t xml:space="preserve"> Cấp nước SH tập trung thôn Lùng Pùng A,B  xã Sủng Thài huyện Yên Minh</t>
  </si>
  <si>
    <t>Sủng Thài</t>
  </si>
  <si>
    <t>2015-2016</t>
  </si>
  <si>
    <t>1654/27/7/2016</t>
  </si>
  <si>
    <t>TT gọn</t>
  </si>
  <si>
    <t>Bộ Chỉ huy Quân sự tỉnh</t>
  </si>
  <si>
    <t>Cụm kho vũ khí, đạn SSCĐ (HG-K1)</t>
  </si>
  <si>
    <t>Phú Linh</t>
  </si>
  <si>
    <t>34/1/3/2022</t>
  </si>
  <si>
    <t>BCH Quân sự tỉnh</t>
  </si>
  <si>
    <t>Công trình hoàn thành chưa quyết toán</t>
  </si>
  <si>
    <t xml:space="preserve">Đường GTNT Thôn Tả Chải - xã Túng Sán Huyện Hoàng Su Phì </t>
  </si>
  <si>
    <t>H.HSP</t>
  </si>
  <si>
    <t>2012</t>
  </si>
  <si>
    <t>840/09/5/2018</t>
  </si>
  <si>
    <t>BQL ĐTXD Giao thông</t>
  </si>
  <si>
    <t>Nâng cấp, cải tạo đường từ QL4C đi Cầu Phương Tiến, huyện Vị Xuyên</t>
  </si>
  <si>
    <t>H,Vị Xuyên</t>
  </si>
  <si>
    <t>L= 9,3km</t>
  </si>
  <si>
    <t>694/23/6/2020</t>
  </si>
  <si>
    <t>N.thu SDĐ năm 2023: 15 tỷ</t>
  </si>
  <si>
    <t>Mở, rải nhựa đường Ngọc Minh (huyện Vị Xuyên) đi Thượng Bình (huyện Bắc Quang)</t>
  </si>
  <si>
    <t>N.Minh (VX)-T.Bình (BQ)</t>
  </si>
  <si>
    <t>L= 27km, MĐ BTXM rộng 5m.</t>
  </si>
  <si>
    <t>2009-2022</t>
  </si>
  <si>
    <t xml:space="preserve">2158/03/8/2007; 798/22/5/2020 </t>
  </si>
  <si>
    <t>Dự án Cao tốc Tuyên Quang - Hà Giang (giai đoạn 1), đoạn qua tỉnh Hà Giang</t>
  </si>
  <si>
    <t>Bắc Quang</t>
  </si>
  <si>
    <t>L=27,4Km</t>
  </si>
  <si>
    <t>2023-2025</t>
  </si>
  <si>
    <t>2198/05/12/2022</t>
  </si>
  <si>
    <t>BQL DA ĐTXD CT Giao thông</t>
  </si>
  <si>
    <t>Cầu số 2 qua sông lô (Km311+420) Quốc lộ II xã Thanh Thủy huyện Vị Xuyên</t>
  </si>
  <si>
    <t>Thanh Thủy</t>
  </si>
  <si>
    <t>Cấp IV</t>
  </si>
  <si>
    <t>1989/28/9/2021</t>
  </si>
  <si>
    <t>Cầu cứng qua sông Gâm huyện Bắc Mê</t>
  </si>
  <si>
    <t>TT Yên Phú</t>
  </si>
  <si>
    <t>534/20/4/2022</t>
  </si>
  <si>
    <t>BQL dự án ĐTXD công trình Dân dụng và Công nghiệp</t>
  </si>
  <si>
    <t>Nâng cấp cải tạo tuyến đường nối tà QL4C (đầu cầu Gạc đì) đi xã Phong Quang, huyện Vị Xuyên</t>
  </si>
  <si>
    <t>Quang Trung-Phong quang</t>
  </si>
  <si>
    <t>2014-2017</t>
  </si>
  <si>
    <t>253/27/1/2014; 775/7/5/2015; 45/10/1/2023</t>
  </si>
  <si>
    <t>BQL DA ĐTXD DD và CN</t>
  </si>
  <si>
    <t>Cải tạo nâng cấp nhà Bảo tàng tỉnh Hà Giang</t>
  </si>
  <si>
    <t>P. Nguyễn Trãi. Tp Hà Giang</t>
  </si>
  <si>
    <t>Công trình cấp II</t>
  </si>
  <si>
    <t>2020-2021</t>
  </si>
  <si>
    <t>868/04/06/2020; 2336/5/11/2021</t>
  </si>
  <si>
    <t>Cải tạo, nâng cấp hệ thống lưới điện 35kV, đường dây 0,4kV thuộc cửa khẩu Xín Mần - Đô Long, huyện Xín Mần</t>
  </si>
  <si>
    <t>Xã Xín Mần- Huyện Xín Mần</t>
  </si>
  <si>
    <t>Cấp III</t>
  </si>
  <si>
    <t>2013-2014</t>
  </si>
  <si>
    <t>1571/02/8/2013</t>
  </si>
  <si>
    <t>Đường giao thông liên kết vùng phát triển Kinh tế - xã hội phía Đông tỉnh Hà Giang giáp ranh tỉnh Cao Bằng (đường tỉnh: Ngọc Đường - Tùng Bá - Tráng Kìm)</t>
  </si>
  <si>
    <t>TP Hà Giang, H.Quản Bạ, H.Vị Xuyên</t>
  </si>
  <si>
    <t>2017-2021</t>
  </si>
  <si>
    <t>1128/20/6/2017; 518/27/3/2018; 961/25/5/2021</t>
  </si>
  <si>
    <t>Khu liên hợp thể thao và văn hoá tỉnh Hà Giang GĐ 01</t>
  </si>
  <si>
    <t>Phương Độ- TP Hà Giang</t>
  </si>
  <si>
    <t>Cấp II</t>
  </si>
  <si>
    <t xml:space="preserve">991/26/6/2020; 2182/01/12/2022 </t>
  </si>
  <si>
    <t>Hội trường Trường Chính trị tỉnh</t>
  </si>
  <si>
    <t>Phương Độ</t>
  </si>
  <si>
    <t>Công trình dân dụng cấp III</t>
  </si>
  <si>
    <t>07/12/5/2021</t>
  </si>
  <si>
    <t>BQL DA ĐTXD DD&amp;CN</t>
  </si>
  <si>
    <t>Xây dựng bổ sung cơ cở vật chất cho cơ sở chăm sóc và phục hồi chức năng người tâm thần, cai nghiện ma túy tỉnh Hà Giang</t>
  </si>
  <si>
    <t xml:space="preserve">Linh Hồ - Vị Xuyên </t>
  </si>
  <si>
    <t>2595/8/12/2021</t>
  </si>
  <si>
    <t>Cải tạo, sửa chữa Hội trường lớn HĐND và UBND tỉnh và các hạng mục phụ trợ</t>
  </si>
  <si>
    <t>P.N.Trãi</t>
  </si>
  <si>
    <t>Hội trường 3.712m2; Khu nhà phục vụ 602m2</t>
  </si>
  <si>
    <t>2021-2022</t>
  </si>
  <si>
    <t>1036/4/7/2022</t>
  </si>
  <si>
    <t>Cải tạo, nâng cấp trường trung cấp y tế để di chuyển bệnh viện phục hồi chức năng</t>
  </si>
  <si>
    <t>P.Nguyễn Trãi</t>
  </si>
  <si>
    <t>1288/25/7/2023</t>
  </si>
  <si>
    <t>Xây dựng CSVC trường chính trị tỉnh Hà Giang</t>
  </si>
  <si>
    <t>1674/30/8/2023</t>
  </si>
  <si>
    <t>Cấp điện vùng sâu vùng xa, vùng đồng bào dân tộc thiểu số GĐ 2013-2020</t>
  </si>
  <si>
    <t>Kè chống sạt lở UBND xã Phương Thiện, Trường mầm non, trạm y tế và đường Phương Thiện đi Cao Bồ, trung tâm xã để bảo vệ khu dân cư xã Phương Thiện, TP Hà Giang.</t>
  </si>
  <si>
    <t>Phương Thiện</t>
  </si>
  <si>
    <t>998m</t>
  </si>
  <si>
    <t>2019</t>
  </si>
  <si>
    <t>1795/11/06/2010;
2135/12/10/2018</t>
  </si>
  <si>
    <t>BQL DA ĐTXD NN PTNT</t>
  </si>
  <si>
    <t>Bố trí sắp xếp ổn định dân cư vùng đặc biệt khó khăn thôn Xín Chải, xã Minh Tân, huyện Vị Xuyên</t>
  </si>
  <si>
    <t>Vị Xuyên</t>
  </si>
  <si>
    <t>41 Hộ</t>
  </si>
  <si>
    <t>1603/15/9/2020</t>
  </si>
  <si>
    <t>1</t>
  </si>
  <si>
    <t>Kè chống sạt lở bờ Tây và bờ Đông Sông Lô, TP Hà Giang (Đoạn từ cầu Yên Biên 1 lên Thượng lưu)</t>
  </si>
  <si>
    <t>2012-2020</t>
  </si>
  <si>
    <t>2690/30/8/2010; 764/23/4/2019</t>
  </si>
  <si>
    <t>Khu bảo tồn gen và Phát triển giống Bò vàng Cao nguyên đá Đồng văn</t>
  </si>
  <si>
    <t>7599022</t>
  </si>
  <si>
    <t>Phó Bảng - ĐV</t>
  </si>
  <si>
    <t>2016-2018</t>
  </si>
  <si>
    <t>2810/16/11/2016; 122/30/11/2022</t>
  </si>
  <si>
    <t>Cắt giảm quy mô</t>
  </si>
  <si>
    <t>BQL Khu kinh tế</t>
  </si>
  <si>
    <t>Đường nối QL 2 vào khu Thương mại biên mậu Nà La, trung tâm cửa khẩu Quốc tế Thanh Thủy</t>
  </si>
  <si>
    <t>2257/12/12/2022</t>
  </si>
  <si>
    <t>Chi cục Văn thư - lưu trữ tỉnh</t>
  </si>
  <si>
    <t>Ứng dụng công nghệ thông tin số hóa tài liệu lưu trữ tại lưu trữ lịch sử tỉnh Hà Giang, giai đoạn 2022 – 2025;</t>
  </si>
  <si>
    <t xml:space="preserve">42/NQ-HĐND ngày 12/10/2023 </t>
  </si>
  <si>
    <t>Chi cục VTLT</t>
  </si>
  <si>
    <t>Công an Tỉnh</t>
  </si>
  <si>
    <t>Hỗ trợ đầu tư Trụ sở công an xã, phường, thị trấn trên địa bàn các huyện, thành phố</t>
  </si>
  <si>
    <r>
      <t xml:space="preserve">Dịch vụ kết nối Camera giám sát tập trung đảm bảo an toàn giao thông, an ninh trật tự thành phố Hà Giang và trên tuyến quốc lộ 2 </t>
    </r>
    <r>
      <rPr>
        <i/>
        <sz val="10"/>
        <color theme="1"/>
        <rFont val="Times New Roman"/>
        <family val="1"/>
      </rPr>
      <t>(qua địa bàn huyện Vị Xuyên, Bắc Quang và xã Hùng An)</t>
    </r>
  </si>
  <si>
    <t>Vị Xuyên; Bắc Quang</t>
  </si>
  <si>
    <t>20/NQ-HĐND 15/7/2023</t>
  </si>
  <si>
    <t>Đài Phát thanh - Truyền hình tỉnh</t>
  </si>
  <si>
    <t>Di chuyển trung tâm phát sóng, phát thanh truyển hình núi cấm về thôn Mè Thượng xã Phương Thiện, TP Hà Giang</t>
  </si>
  <si>
    <t xml:space="preserve">2164/17/11/2020; 2246/30/11/2020  </t>
  </si>
  <si>
    <t>Đài PTTH tỉnh</t>
  </si>
  <si>
    <t>Đầu tư trang thiết bị sản xuất, phân phối và lưu trữ nội dung số</t>
  </si>
  <si>
    <t>TP hà Giang</t>
  </si>
  <si>
    <t>Đầu tư xây dựng Trung tâm sản xuất chương trình PTTH tỉnh</t>
  </si>
  <si>
    <t xml:space="preserve">
</t>
  </si>
  <si>
    <t>2082/07/10/2021</t>
  </si>
  <si>
    <t>Hội Nông dân tỉnh</t>
  </si>
  <si>
    <t>Bố trí Qũy Hội nông dân</t>
  </si>
  <si>
    <t>Liên minh Hợp tác xã</t>
  </si>
  <si>
    <t>Bố trí Quỹ Hỗ trợ phát triển hợp tác xã tỉnh</t>
  </si>
  <si>
    <t>Liên minh HTX</t>
  </si>
  <si>
    <t>N</t>
  </si>
  <si>
    <t>Sở Văn hóa - Thể thao và Du lịch</t>
  </si>
  <si>
    <t xml:space="preserve">Công trình hoàn thành chưa quyết toán </t>
  </si>
  <si>
    <t>Tượng đài thanh niên xung phong mở con đường Hạnh Phúc, huyện Đồng Văn</t>
  </si>
  <si>
    <t>Mèo Vạc</t>
  </si>
  <si>
    <t>1.809m</t>
  </si>
  <si>
    <t>1741/28/2014</t>
  </si>
  <si>
    <t>Sở VH TT&amp;DL</t>
  </si>
  <si>
    <t>Bảo tồn tôn tạo di tích lịch sử Căng Bắc Mê, xã Yên Cường, huyện Bắc Mê</t>
  </si>
  <si>
    <t>Yên cường</t>
  </si>
  <si>
    <t>Cấp 5</t>
  </si>
  <si>
    <t>2430/21/12/2020; 1235/28/6/2021; 1636/21/8/2023</t>
  </si>
  <si>
    <t>Bảo tồn, tu bổ cấp thiết Di tích phố cổ Đồng Văn (gói thầu số 07)</t>
  </si>
  <si>
    <t>7390012</t>
  </si>
  <si>
    <t>Đòng Văn</t>
  </si>
  <si>
    <t>13 nhà</t>
  </si>
  <si>
    <t>2014-</t>
  </si>
  <si>
    <t>1818/04/9/2013; 431/27/12/2013</t>
  </si>
  <si>
    <t>Sở Giáo dục và Đào tạo</t>
  </si>
  <si>
    <t>Trường Cao đẳng sư phạm Hà Giang; HM: Xây mới nhà KTX sinh viên 4 tầng, sân thể dục thể thao, kè chắn đất, san lấp mặt bằng, sân bê tông, hệ thống rãnh thoát nước, tường rào và các hạng mục phụ trợ</t>
  </si>
  <si>
    <t>1953/11/10/2023</t>
  </si>
  <si>
    <t>P</t>
  </si>
  <si>
    <t xml:space="preserve">Trang bị hệ thống quản lý hình ảnh (PACS) đáp ứng thông tư số 54/TT-BYT và triển khai hệ thống quản lý bệnh viện theo thông tư số 54/TT-BYT, giai đoạn 2022-2025. </t>
  </si>
  <si>
    <t>184/7/2/2023</t>
  </si>
  <si>
    <t>Bệnh viện đa khoa huyện Bắc Mê</t>
  </si>
  <si>
    <t>2009-2012</t>
  </si>
  <si>
    <t>3528/23/10/2008; 4015/13/10/2009</t>
  </si>
  <si>
    <t>Bệnh viện đa khoa huyện Quản Bạ</t>
  </si>
  <si>
    <t>Quản Bạ</t>
  </si>
  <si>
    <t>3132/24/9/2008; 2686/4/8/2009</t>
  </si>
  <si>
    <t>Bệnh viện ĐKKV Bắc Quang (GĐ1)</t>
  </si>
  <si>
    <t>2239/30/10/2014</t>
  </si>
  <si>
    <t>Q</t>
  </si>
  <si>
    <t>Tỉnh đoàn thanh niên Hà Giang</t>
  </si>
  <si>
    <t>Xây dựng khuôn viên và chân đế tượng đài anh hùng Lý Tự Trọng</t>
  </si>
  <si>
    <t>P.Quang Trung</t>
  </si>
  <si>
    <t>Kho bạc Nhà nước</t>
  </si>
  <si>
    <t>2023-2024</t>
  </si>
  <si>
    <t>36/NQ-HĐND 23/9/2022</t>
  </si>
  <si>
    <t>R</t>
  </si>
  <si>
    <t>Trung tâm nước sinh hoạt và Vệ sinh môi trường nông thôn</t>
  </si>
  <si>
    <t>Cấp nước sinh hoạt 4 thôn bản Tiến Bản đén, nậm rịa và Trung Tâm xã Tùng Bá huyện Vị Xuyên</t>
  </si>
  <si>
    <t>S</t>
  </si>
  <si>
    <t xml:space="preserve">Phân cấp các huyện, TP </t>
  </si>
  <si>
    <t>Huyện Bắc Mê</t>
  </si>
  <si>
    <t>Phân bổ chi tiết cho các dự án</t>
  </si>
  <si>
    <t>Nâng cấp đường từ Km 18 (tỉnh lộ Bác Mê - Đường Âm) đến trung tâm xã Đường Hồng</t>
  </si>
  <si>
    <t>Xã Đường Âm - Xã Đường Hồng</t>
  </si>
  <si>
    <t>Loại 5 dài 5389 m</t>
  </si>
  <si>
    <t>2009 - 2011</t>
  </si>
  <si>
    <t>1272/13/7/2015</t>
  </si>
  <si>
    <t>2.1</t>
  </si>
  <si>
    <t>Đường Bản Sáp (xã Yên Phú) - thôn Nà Viền (xã Giáp Trung) huyện Bắc Mê, tỉnh Hà Giang</t>
  </si>
  <si>
    <t>T T Yên Phú</t>
  </si>
  <si>
    <t>mở mới, cải tạo hai bên lề đường</t>
  </si>
  <si>
    <t>2001-2003</t>
  </si>
  <si>
    <t>3611/20/11/2001</t>
  </si>
  <si>
    <t>2.2</t>
  </si>
  <si>
    <t>San ủi mặt bằng, bố trí sắp xếp lại khu dân cư thôn Pắc mìa thị trấn Yên Phú, huyện Bắc Mê (HM: San ủi MB giai đoạn II)</t>
  </si>
  <si>
    <t>San ủi MB</t>
  </si>
  <si>
    <t>2012-2014</t>
  </si>
  <si>
    <t>4139/29/12/2012</t>
  </si>
  <si>
    <t>T</t>
  </si>
  <si>
    <t>Huyện Bắc Quang</t>
  </si>
  <si>
    <t>Cầu treo Vô Điếm, xã Vô Điếm, huyện Bắc Quang</t>
  </si>
  <si>
    <t>Vô Điếm</t>
  </si>
  <si>
    <t>Toàn tuyến L=326m; Cầu L=129m</t>
  </si>
  <si>
    <t>2019-2020</t>
  </si>
  <si>
    <t>6104/31/10/2016; 6927/14/11/2022</t>
  </si>
  <si>
    <t>Thuỷ lợi Nậm Biên thôn Thanh Sơn TT Việt Quang, huyện Bắc Quang</t>
  </si>
  <si>
    <t>TT Việt Quang</t>
  </si>
  <si>
    <t>74/13/01/2017</t>
  </si>
  <si>
    <t>Sửa chữa thủy lợi Xuân Mới, Thôn Nậm Tậu, xã Đức Xuân, huyện Bắc Quang</t>
  </si>
  <si>
    <t>Đức Xuân</t>
  </si>
  <si>
    <t>Dập đầu mối Kênh L=2.143,5</t>
  </si>
  <si>
    <t>4606/19/10/2018</t>
  </si>
  <si>
    <t xml:space="preserve">Sửa chữa cải tạo hệ thống thủy lợi thôn Na Pia, thôn Bun, xã Thượng Bình, huyện Bắc Quang </t>
  </si>
  <si>
    <t>Thượng Bình</t>
  </si>
  <si>
    <t>Dập đầu mối Kênh L=2.834m</t>
  </si>
  <si>
    <t>5522/4/10/2017</t>
  </si>
  <si>
    <t>3.1</t>
  </si>
  <si>
    <t>Sửa chữa nền, mặt đường, công trình thoát nước và hệ thống an toàn giao thông đường Kim Ngọc - Thượng Bình (ĐH.02)</t>
  </si>
  <si>
    <t>Kim Ngọc - Thượng Bình</t>
  </si>
  <si>
    <t>Nâng cấp, SC</t>
  </si>
  <si>
    <t>1119/12/5/2020; 8038/30/12/2022</t>
  </si>
  <si>
    <t>3.2</t>
  </si>
  <si>
    <t>Sửa chữa nền, mặt đường, công trình thoát nước và hệ thống an toàn giao thông đường Đồng Yên - Vĩnh Phúc (ĐH.09)</t>
  </si>
  <si>
    <t>Đồng Yên - Vĩnh Phúc</t>
  </si>
  <si>
    <t>1120/12/5/2020; 2754/22/12/2021</t>
  </si>
  <si>
    <t>3.3</t>
  </si>
  <si>
    <t>Nâng cấp, cải tạo hồ chứa thủy lợi Phai Lầng và hồ chứa nước thủy lợi Pú Tiêm thuộc dự án: Nâng cấp, cải tạo Hồ chứa nước thủy lợi thôn Thia xã Vô Điếm huyện Bắc Quang, HM: điều chỉnh bổ sung gói thầu số 02)</t>
  </si>
  <si>
    <t>370 ha lúa; 40ha thuỷ sản; cấp NSH 30 hộ</t>
  </si>
  <si>
    <t>1002/13/5/2011; 297/7/3/2017; 446/23/3/2017; 1673/29/9/2022</t>
  </si>
  <si>
    <t>3.4</t>
  </si>
  <si>
    <t>Bảo tồn tôn tạo khu di tích lịch sử cách mạng tiểu khu Trọng Con xã Bằng Hành huyện Bắc Quang</t>
  </si>
  <si>
    <t>Bằng Hành</t>
  </si>
  <si>
    <t xml:space="preserve">16/NQ-HĐND 15/7/2022 </t>
  </si>
  <si>
    <t>3.5</t>
  </si>
  <si>
    <t>Nhà điều trị chăm sóc sức khoẻ A10 huyện Bắc Quang, HM: Nhà điều trị và các công trình phụ trợ</t>
  </si>
  <si>
    <t>U</t>
  </si>
  <si>
    <t>Ủy ban nhân dân huyện Đồng Văn</t>
  </si>
  <si>
    <t>Huyện Đồng Văn</t>
  </si>
  <si>
    <t>Kè trung tâm GDTX huyện Đồng văn (đoạn II)</t>
  </si>
  <si>
    <t>7186754</t>
  </si>
  <si>
    <t>Đồng Văn</t>
  </si>
  <si>
    <t>2011-2014</t>
  </si>
  <si>
    <t>142/20/1/2012; 1186/26/7/2022</t>
  </si>
  <si>
    <t>Đường TT huyện Đồng Văn đi Mốc 450 (nay là Mốc 456) huyện Mèo Vạc</t>
  </si>
  <si>
    <t>7918912</t>
  </si>
  <si>
    <t>TT Đồng Văn</t>
  </si>
  <si>
    <t>Cấp V; L= 24 Km</t>
  </si>
  <si>
    <t>1918/20/9/2021</t>
  </si>
  <si>
    <t>Đường từ Thị trấn Đồng Văn đi trung tâm xã Tả Lủng huyện Đồng Văn</t>
  </si>
  <si>
    <t>Xã Tả Lủng</t>
  </si>
  <si>
    <t>Cấp V MN; L= 6.092,5 m; nền đường rộng 6,5m</t>
  </si>
  <si>
    <t>1877/14/9/2021</t>
  </si>
  <si>
    <t>2.3</t>
  </si>
  <si>
    <t>Cải tạo nâng cấp đường Phố cáo-Phố là, huyện Đồng Văn</t>
  </si>
  <si>
    <t>Phố cáo - Phố Là</t>
  </si>
  <si>
    <t xml:space="preserve">Loại A, cấp 6 </t>
  </si>
  <si>
    <t>2561/10/12/2008</t>
  </si>
  <si>
    <t>2.4</t>
  </si>
  <si>
    <t>Trung tâm Hôi nghị huyện Đồng Văn</t>
  </si>
  <si>
    <t>Cấp III, 2 tầng, 300 chỗ ngồi và các hạng mục khác</t>
  </si>
  <si>
    <t>1950/22/9/2021</t>
  </si>
  <si>
    <t>NST HT 30%</t>
  </si>
  <si>
    <t>V</t>
  </si>
  <si>
    <t>Huyện Hoàng Su Phì</t>
  </si>
  <si>
    <t>UBND huyện HSP</t>
  </si>
  <si>
    <t>Đường KM 55 (BQ-XM)- Ngàm Đăng Vài (nền đường), huyện HSP</t>
  </si>
  <si>
    <t>Ngàm Đăng Vài</t>
  </si>
  <si>
    <t>2001-2001</t>
  </si>
  <si>
    <t>QT/15/8/2003</t>
  </si>
  <si>
    <t>Đường KM 55 (BQ-XM)- Ngàm Đăng Vài (Cống), huyện HSP</t>
  </si>
  <si>
    <t>631/14/4/2017</t>
  </si>
  <si>
    <t>1.3</t>
  </si>
  <si>
    <t>Cải tạo, NC đường Pố Lồ - Thèn Chu Phìn huyện Hoàng Su Phì. Hạng mục bồi thường HT &amp;TĐC</t>
  </si>
  <si>
    <t>Pố Lồ - Thèn Chu Phìn</t>
  </si>
  <si>
    <t>2560/17/12/2019</t>
  </si>
  <si>
    <t>1.4</t>
  </si>
  <si>
    <t>Đường Vinh Quang -Đản Ván (cống), huyện HSP</t>
  </si>
  <si>
    <t>Vinh Quang -Đản Ván</t>
  </si>
  <si>
    <t>2724/11/12/2018</t>
  </si>
  <si>
    <t>1.5</t>
  </si>
  <si>
    <t>Cải tạo nâng cấp đường giao thông từ xã Nậm Ty, huyện HSP đi thôn Phìn hồ xã Tân Thành, huyện Bắc Quang</t>
  </si>
  <si>
    <t>Bắc Quang-HSP</t>
  </si>
  <si>
    <t>6,451 km</t>
  </si>
  <si>
    <t>2013-2016</t>
  </si>
  <si>
    <t xml:space="preserve">359/27/03/2013; 2878/02/11/2020; 1706/17/8/2021; </t>
  </si>
  <si>
    <t>1.6</t>
  </si>
  <si>
    <t>Mở mới đường từ UBND xã Pố Lồ đi xã Chiến Phố, huyện HSP</t>
  </si>
  <si>
    <t xml:space="preserve"> Pố Lồ - Chiến Phố</t>
  </si>
  <si>
    <t>dài 10,04 km BTông</t>
  </si>
  <si>
    <t>2010-2012</t>
  </si>
  <si>
    <t>1066/31/5/2019; 1161/17/6/2019</t>
  </si>
  <si>
    <t>Mở mới đường từ UB TT VQ-Khu phố I, huyện HSP</t>
  </si>
  <si>
    <t>Thị trấn Vinh Quang</t>
  </si>
  <si>
    <t>2,620 Km</t>
  </si>
  <si>
    <t>16/10/08 -4/2010</t>
  </si>
  <si>
    <t>3576/28/12/2006; 1404/26/12/2007</t>
  </si>
  <si>
    <t xml:space="preserve">TSC (HSP) Thượng Sơn (VX) </t>
  </si>
  <si>
    <t>Nâng cấp cải tạo tuyến đường từ Trung tâm xã Túng Sán đi cổng trời thôn Hợp Nhất, xã Túng Sán, huyện HSP</t>
  </si>
  <si>
    <t>Túng Sán</t>
  </si>
  <si>
    <t>L=6,3Km</t>
  </si>
  <si>
    <t>538/5/4/2023</t>
  </si>
  <si>
    <t xml:space="preserve">Dự án sửa chữa, vá láng đường từ Km18 (đường Bắc Quang - Xín Mần) đi UBND xã Thông Nguyên, huyện Hoàng Su Phì (ĐH.09) </t>
  </si>
  <si>
    <t>Thông Nguyên</t>
  </si>
  <si>
    <t xml:space="preserve">Chiều dài 10,2 km </t>
  </si>
  <si>
    <t>1141/18/7/2022</t>
  </si>
  <si>
    <t>Nâng cấp, cải tạo đoạn đường từ Km 55 (ĐT 177 Bắc Quang - Xín Mần) vào huyện và đường trung tâm nội thị, thị trấn Vinh Quang, huyện HSP</t>
  </si>
  <si>
    <t>TT Vinh Quang</t>
  </si>
  <si>
    <t>L=7Km (Đoạn Km55 đến TT huyện Cấp IV L=4Km; Đoạn nội huyện L=3Km)</t>
  </si>
  <si>
    <t>805/10/6/2022</t>
  </si>
  <si>
    <t>NS huyện và XHH 5 tỷ</t>
  </si>
  <si>
    <t>Mở mới, nâng cấp tuyến đường liên xã Bản Máy - Bản Phùng huyện Hoàng Su phì đi xã Nàn Xỉn huyện Xín Mần</t>
  </si>
  <si>
    <t>Bản Máy - Bản Phùng (HSP) Nàn Xỉn (XM)</t>
  </si>
  <si>
    <t>1814/18/10/2022</t>
  </si>
  <si>
    <t>W</t>
  </si>
  <si>
    <t>Huyện Mèo Vạc</t>
  </si>
  <si>
    <t>Kè bảo vệ đường biên mốc giới (đoạn từ mốc 485 đến mốc 486) và khắc phục đường tuần tra biên giới từ km 3 + 400 đến km 10 xã Sơn Vĩ, huyện Mèo Vạc</t>
  </si>
  <si>
    <t>7691928</t>
  </si>
  <si>
    <t>xã Sơn Vĩ</t>
  </si>
  <si>
    <t xml:space="preserve">Kè BTCT, L=491m </t>
  </si>
  <si>
    <t>2078/21/10/2019</t>
  </si>
  <si>
    <t>Đường Giàng Chu Phìn -Tìa Cua Si Hạt 7 xã Xín Cái, huyện Mèo vạc</t>
  </si>
  <si>
    <t>Xín Cái</t>
  </si>
  <si>
    <t>L=9,46km,Bn=5m+0,8m rãnh dọc</t>
  </si>
  <si>
    <t>2007-2012</t>
  </si>
  <si>
    <t>1484/3/8/2017; 2822/30/12/2019</t>
  </si>
  <si>
    <t>Pả Vi, T.Phùng</t>
  </si>
  <si>
    <t>Đường từ Thuỷ điện Nho Quế II đi ngã ba xã Sơn Vĩ nối đường lên Mốc 504 xã Sơn Vĩ huyện Mèo Vạc</t>
  </si>
  <si>
    <t>Khâu Vai -   Sơn Vĩ</t>
  </si>
  <si>
    <t>1438/12/9/2022</t>
  </si>
  <si>
    <t>Hạ tầng Trạm kiểm soát liên ngành cửa khẩu Săm Pun, huyện Mèo Vạc</t>
  </si>
  <si>
    <t>Thượng Phùng MV</t>
  </si>
  <si>
    <t>2020 - 2024</t>
  </si>
  <si>
    <t>1507/23/7/2021</t>
  </si>
  <si>
    <t xml:space="preserve">Kè chống sạt lở đường biên, mốc giới (đoạn từ mốc 483 đến mốc 496), từ ngã ba Sủa Nhè Lử, xã Xín Cái đi UBND xã Sơn Vĩ, huyện Mèo Vạc </t>
  </si>
  <si>
    <t>xã Sơn Vĩ, xã Xín Cái</t>
  </si>
  <si>
    <t>Kè BTCT</t>
  </si>
  <si>
    <t>2537/15/11/2018</t>
  </si>
  <si>
    <t>Trung tâm Hôi nghị huyện Mèo Vạc</t>
  </si>
  <si>
    <t>TT Mèo Vạc</t>
  </si>
  <si>
    <t xml:space="preserve">Cấp III, 2 tầng, 300 chỗ ngồi; Các hạng mục phụ trợ                          </t>
  </si>
  <si>
    <t>1376/29/8/2022</t>
  </si>
  <si>
    <t>NST HT 60%</t>
  </si>
  <si>
    <t>X</t>
  </si>
  <si>
    <t>Huyện Quản Bạ</t>
  </si>
  <si>
    <t>Đường giao thông và hạ tầng cửa khẩu Nghĩa Thuận, huyện Quản Bạ</t>
  </si>
  <si>
    <t>7693831</t>
  </si>
  <si>
    <t>Xã Nghĩa Thuận</t>
  </si>
  <si>
    <t>L=2,7 km, và các HM khác</t>
  </si>
  <si>
    <t>2255/30/10/2017; 1597/15/8/2023</t>
  </si>
  <si>
    <t>Đường ra biên giới từ Thanh Vân đi Bát Đại Sơn đến mốc 338 huyện Quản Bạ</t>
  </si>
  <si>
    <t>7634105</t>
  </si>
  <si>
    <t>Bát Đại Sơn</t>
  </si>
  <si>
    <t>L=14,9 Km</t>
  </si>
  <si>
    <t>2594/28/10/2016; 1596/15/8/2023</t>
  </si>
  <si>
    <t>Y</t>
  </si>
  <si>
    <t>Ủy ban nhân dân huyện Quang Bình</t>
  </si>
  <si>
    <t>Huyện Quang Bình</t>
  </si>
  <si>
    <t>Nâng cấp đường giao thông liên xã Yên Bình - Tiên Nguyên huyện Quang Bình</t>
  </si>
  <si>
    <t>Yên Bình-Tiên Nguyên</t>
  </si>
  <si>
    <t>18km</t>
  </si>
  <si>
    <t>2008-2010</t>
  </si>
  <si>
    <t>160/08/8/2016</t>
  </si>
  <si>
    <t>Đường Xuân Minh - Tân trịnh, huyện Quang Bình</t>
  </si>
  <si>
    <t>XM-TTr</t>
  </si>
  <si>
    <t>2001-203</t>
  </si>
  <si>
    <t>2422/27/12/2022</t>
  </si>
  <si>
    <t>TN Cao Sơn xã Tiên Nguyên, huyện Quang Bình</t>
  </si>
  <si>
    <t>Tiên Nguyên</t>
  </si>
  <si>
    <t>1193/18/06/2012</t>
  </si>
  <si>
    <t>Nâng cấp cải tạo bãi rác thải Trung tâm huyện Quang Bình</t>
  </si>
  <si>
    <t>TT Yên Bình</t>
  </si>
  <si>
    <t>2866/27/12/2017; 1037/4/7/2022</t>
  </si>
  <si>
    <t>Cải tạo nâng cấp khu liên hợp thể thao thị trấn Yên Bình, huyện Quang Bình</t>
  </si>
  <si>
    <t>TT huyện</t>
  </si>
  <si>
    <t>2019-2021</t>
  </si>
  <si>
    <t>2777/23/10/2019; 5261/30/12/2022</t>
  </si>
  <si>
    <t>Trung tâm hành chính thị trấn Yên Bình, huyện Quang Bình (Giai đoạn I)</t>
  </si>
  <si>
    <t>7496818</t>
  </si>
  <si>
    <t>1554/14/8/2019; 148/25/1/2022</t>
  </si>
  <si>
    <t>1.7</t>
  </si>
  <si>
    <t>Trung tâm hội nghị huyện Quang Bình</t>
  </si>
  <si>
    <t>2016-2017</t>
  </si>
  <si>
    <t>2483/23/11/2017</t>
  </si>
  <si>
    <t>1.8</t>
  </si>
  <si>
    <t>Thủy nông Nà Béng xã Nà Khương, huyện Quang Bình</t>
  </si>
  <si>
    <t xml:space="preserve"> Nà khương</t>
  </si>
  <si>
    <t>1500m</t>
  </si>
  <si>
    <t>2009-2011</t>
  </si>
  <si>
    <t>604/28/3/2011</t>
  </si>
  <si>
    <t>1.9</t>
  </si>
  <si>
    <t>Đoạn 6 đường nội huyện Quang Bình</t>
  </si>
  <si>
    <t>290m</t>
  </si>
  <si>
    <t>2009-2014</t>
  </si>
  <si>
    <t>3094/29/12/2017</t>
  </si>
  <si>
    <t>Mở mới đường Xuân Minh - Tiên Nguyên, huyện Quang Bình (cả giai đoạn)</t>
  </si>
  <si>
    <t>Xuân Minh-Tiên Nguyên</t>
  </si>
  <si>
    <t>8676m</t>
  </si>
  <si>
    <t>2018-2021</t>
  </si>
  <si>
    <t>2127/20/10/2017; 2491/25/11/2021</t>
  </si>
  <si>
    <t>Đoạn 12 nội huyện Quang Bình (Đoạn QL279-D13)</t>
  </si>
  <si>
    <t>Yên Bình</t>
  </si>
  <si>
    <t>1288m</t>
  </si>
  <si>
    <t>2808/31/12/2008; 3591/27/10/2008; 2189/2/12/2022</t>
  </si>
  <si>
    <t>Di chuyển dân cư xã tân trịnh ra khỏi vùng có nguy cơ lũ ống, lũ quyét xã Tân Trịnh</t>
  </si>
  <si>
    <t>Tân Trịnh</t>
  </si>
  <si>
    <t>126 hộ</t>
  </si>
  <si>
    <t>2010-2017</t>
  </si>
  <si>
    <t>1126/07/6/2019</t>
  </si>
  <si>
    <t>Đường Nội thị, Thị Trấn Yên Bình, huyện Quang Bình (Đoạn 15; Đường nối đoạn 15 - đoạn 7)</t>
  </si>
  <si>
    <t>4382/1/11/2022</t>
  </si>
  <si>
    <t>Nâng cấp đường Yên Thành - Bản Rịa, huyện Quang Bình</t>
  </si>
  <si>
    <t>Yên Thành - Bản Rịa</t>
  </si>
  <si>
    <t>9541m</t>
  </si>
  <si>
    <t>2391/22/12/2022</t>
  </si>
  <si>
    <t>Đoạn I Đường nội huyện (Đoạn nối QL 279-D6), huyện Quang Bình</t>
  </si>
  <si>
    <t>L=1350m</t>
  </si>
  <si>
    <t>2873/30/12/2021</t>
  </si>
  <si>
    <t>Hạ tầng cụm công nghiệp Tân Bắc huyện Quang Bình; hạng mục: Hạ tầng kỹ thuật trong hàng rào và đường giao thông</t>
  </si>
  <si>
    <t>Tân Bắc</t>
  </si>
  <si>
    <t>2018-2024</t>
  </si>
  <si>
    <t>2584/28/10/2016; 1223/28/6/2021; 1146/18/6/2021</t>
  </si>
  <si>
    <t>Trụ sở làm việc khối đoàn thể huyện Quang Bình</t>
  </si>
  <si>
    <t>4230/21/10/2022</t>
  </si>
  <si>
    <t>3.6</t>
  </si>
  <si>
    <t>Nhà làm việc thị trấn Yên Bình, huyện Quang Bình (GĐ 2)</t>
  </si>
  <si>
    <t>2022-2023</t>
  </si>
  <si>
    <t>681/23/5/2022</t>
  </si>
  <si>
    <t>3.7</t>
  </si>
  <si>
    <t>Bồi thường GPMB khi Nhà nước thu hồi đất trên địa bàn huyện Quang Bình</t>
  </si>
  <si>
    <t>Z</t>
  </si>
  <si>
    <t>Khắc phục tuyến đường giao thông đi xã Cao Bồ, huyện Vị Xuyên và từ xã đi các thôn của xã Cao Bồ - HM: Hót đất sạt lở + SC các cống ngang đường đoạn QL2 - xã Cao Bồ và xã Cao Bồ - Tham Còn</t>
  </si>
  <si>
    <t>7716274</t>
  </si>
  <si>
    <t>Cao Bồ</t>
  </si>
  <si>
    <t>Hót đất + cống</t>
  </si>
  <si>
    <t>18-19</t>
  </si>
  <si>
    <t>364/20/7/2020</t>
  </si>
  <si>
    <t>KP sạt lở tuyến đường từ UBND xã Lao Chải đi cửa khẩu mốc 238, huyện Vị Xuyên</t>
  </si>
  <si>
    <t>Lao Chải</t>
  </si>
  <si>
    <t>KP sạt lở</t>
  </si>
  <si>
    <t>18-20</t>
  </si>
  <si>
    <t>4423/28/8/2020; 3560/23/10/2018</t>
  </si>
  <si>
    <t>Nâng cấp, mở mới đường giao thông từ thôn Lùng Giàng A xã Phong Quang huyện Vị Xuyên đi thôn Pao Mã Phìn xã Tả Ván huyện Quản Bạ</t>
  </si>
  <si>
    <t>Phong Quang</t>
  </si>
  <si>
    <t>5,113 Km</t>
  </si>
  <si>
    <t>16-20</t>
  </si>
  <si>
    <t>2465/31/10/2013; 2229/16/7/2014; 439/20/3/2023</t>
  </si>
  <si>
    <t>Nâng cấp, rải nhựa đường Ngọc Linh - Bạch Ngọc - Ngọc Minh, huyện Vị Xuyên</t>
  </si>
  <si>
    <t xml:space="preserve">3 xã </t>
  </si>
  <si>
    <t>29,3 Km</t>
  </si>
  <si>
    <t>09-13</t>
  </si>
  <si>
    <t>2557/27/10/2016</t>
  </si>
  <si>
    <t>Xử lý sạt lở  suối Thanh Thủy, bảo vệ khu dân cư cơ sở hạ tầng xã Thanh Thủy, huyện Vị Xuyên</t>
  </si>
  <si>
    <t>Kè</t>
  </si>
  <si>
    <t>13-16</t>
  </si>
  <si>
    <t>2449/17/10/2016</t>
  </si>
  <si>
    <t>Kè chống sạt lở khu trường học, UBND xã và khu dân cư biên giới xã Lao Chải, huyện Vị Xuyên</t>
  </si>
  <si>
    <t>11 -14</t>
  </si>
  <si>
    <t>1123/25/6/2015</t>
  </si>
  <si>
    <t>Nâng cấp đổ BT đường nối QL4 đến Trung tâm xã Lao Chải, huyện Vị Xuyên</t>
  </si>
  <si>
    <t>Sử lý sạt lở suối Thanh thủy bảo vệ khu dân cư cơ sở hạ tầng xã thanh thủy huyện Vị xuyên giai đoạn I từ cọc K18 (Km0+132,2) đến cọc K34</t>
  </si>
  <si>
    <t>Nâng cấp đường từ QL2 đi cầu km 21, huyện Vị Xuyên</t>
  </si>
  <si>
    <t>TT Vị Xuyên</t>
  </si>
  <si>
    <t>0,7 Km</t>
  </si>
  <si>
    <t>10 -13</t>
  </si>
  <si>
    <t>2744/8/6/2009</t>
  </si>
  <si>
    <t>Kè chống sạt lở khu hành chính và khu dân cư trung tâm xã Thượng Sơn, huyện Vị Xuyên</t>
  </si>
  <si>
    <t>Thượng Sơn</t>
  </si>
  <si>
    <t>11-16</t>
  </si>
  <si>
    <t>194/28/1/2021</t>
  </si>
  <si>
    <t>Kè chống sạt lở suối sảo xã Bạch Ngọc, huyện Vị Xuyên</t>
  </si>
  <si>
    <t>Bạch Ngọc</t>
  </si>
  <si>
    <t>10-16</t>
  </si>
  <si>
    <t>3573/22/9/2009</t>
  </si>
  <si>
    <t>Cải tạo, sửa chữa Đường Việt Lâm - Quảng Ngần - Thượng Sơn, huyện Vị Xuyên</t>
  </si>
  <si>
    <t>Việt Lâm - Quảng Ngần - Thượng Sơn</t>
  </si>
  <si>
    <t>752/2/6/2022</t>
  </si>
  <si>
    <t>AA</t>
  </si>
  <si>
    <t>Ủy ban nhân dân huyện Xín Mần</t>
  </si>
  <si>
    <t>Huyện Xín Mần</t>
  </si>
  <si>
    <t>Kè chợ mốc 172 thôn Ma lỳ Sán xã Pà Vầy Sủ, huyện Xín Mần</t>
  </si>
  <si>
    <t>7666886</t>
  </si>
  <si>
    <t>Pà Vầy Sủ</t>
  </si>
  <si>
    <t>Cấp 4</t>
  </si>
  <si>
    <t>2018</t>
  </si>
  <si>
    <t>321/23/02/2018</t>
  </si>
  <si>
    <t>Dự án nâng cấp, cải tạo bãi xử lý rác thải thị trấn Cốc Pài, huyện Xín Mần</t>
  </si>
  <si>
    <t>Cốc Pài</t>
  </si>
  <si>
    <t>2016-2019</t>
  </si>
  <si>
    <t>1551/15/7/2016; 772/19/05/2020</t>
  </si>
  <si>
    <t xml:space="preserve">Dự án xây dựng khu Khu Tái định cư thị trấn Cốc Pài huyện Xín Mần </t>
  </si>
  <si>
    <t>2020</t>
  </si>
  <si>
    <t>556/10/03/2020; 2266/2/12/2020</t>
  </si>
  <si>
    <t>Nâng cấp tuyến đường từ Trung tâm xã Pà Vầy Sủ đi Mốc 172 thôn Ma Ly Sán, huyện Xín Mần</t>
  </si>
  <si>
    <t>L=12Km</t>
  </si>
  <si>
    <t>628/10/5/2022</t>
  </si>
  <si>
    <t>Cải tạo sửa chữa tuyến đường từ trung tâm xã Pà Vầy Sủ đến trung tâm xã Chí Cà nối đến Mốc 188, huyện Xín Mần</t>
  </si>
  <si>
    <t>Pà Vầy Sủ - Chí Cà</t>
  </si>
  <si>
    <t>L=28,5</t>
  </si>
  <si>
    <t>823/14/6/2022</t>
  </si>
  <si>
    <t>Đường Nà Trì - Quảng Nguyên, huyện Xín Mần</t>
  </si>
  <si>
    <t>Nà Chì - Q.Nguyên</t>
  </si>
  <si>
    <t>L = 11.952,3 m</t>
  </si>
  <si>
    <t>3295/13/11/2012</t>
  </si>
  <si>
    <t>AB</t>
  </si>
  <si>
    <t>Huyện Yên Minh</t>
  </si>
  <si>
    <t>Nâng cấp, cải tạo Đướng Sủng Thài Sủng Cháng, huyện Yên Minh</t>
  </si>
  <si>
    <t>Sủng Thài - Sủng Cháng</t>
  </si>
  <si>
    <t>L= 7,8km</t>
  </si>
  <si>
    <t>2011 - 2012</t>
  </si>
  <si>
    <t>1508/03/8/2012; 1177/20/7/2020; 2450/18/11/2021</t>
  </si>
  <si>
    <t>Cấp nước sinh hoạt 5 thôn (Khán Trồ, Chúng Trải, Súa Trải, Mào Phố, Sà Ván), xã Thắng Mố, huyện Yên Minh</t>
  </si>
  <si>
    <t>Thắng Mố</t>
  </si>
  <si>
    <t>5 thôn</t>
  </si>
  <si>
    <t xml:space="preserve">2019 - </t>
  </si>
  <si>
    <t>2586/28/10/2016; 133/24/1/2022</t>
  </si>
  <si>
    <t>AC</t>
  </si>
  <si>
    <t>Ủy ban nhân dân Thành phố Hà Giang</t>
  </si>
  <si>
    <t>Thành phố Hà Giang</t>
  </si>
  <si>
    <t>UBND TP Hà Giang</t>
  </si>
  <si>
    <t>Cụm công trình thủy lợi kết hợp cấp nước sinh hoạt xã Phương Độ, TP Hà Giang</t>
  </si>
  <si>
    <t>7161062</t>
  </si>
  <si>
    <t>Kênh dài 900 m</t>
  </si>
  <si>
    <t>2010-2020</t>
  </si>
  <si>
    <t>2824/12/8/2009</t>
  </si>
  <si>
    <t>Cải tạo, sửa chữa đường Minh Khai - Thành phố Hà Giang (đoạn từ đầu cầu Yên Biên 2 trường Tiểu học Kim Đồng)</t>
  </si>
  <si>
    <t>Minh Khai</t>
  </si>
  <si>
    <t>L=1,23Km</t>
  </si>
  <si>
    <t>1473/5/5/2022</t>
  </si>
  <si>
    <t>2,947 XHH</t>
  </si>
  <si>
    <t>AD</t>
  </si>
  <si>
    <t>Văn phong Tỉnh ủy</t>
  </si>
  <si>
    <t>Sửa chữa cải tạo và nâng cấp Trụ sở làm việc của Thường trực Tỉnh ủy và Văn phòng Tỉnh ủy</t>
  </si>
  <si>
    <t>2067/5/10/2021; 444/21/3/2023</t>
  </si>
  <si>
    <t>VP Tỉnh ủy</t>
  </si>
  <si>
    <t>SC,CT và nâng cấp NLV và khuôn viên các ban xây dựng đảng TU</t>
  </si>
  <si>
    <t>09/NQ-HĐND 22/3/2023</t>
  </si>
  <si>
    <t>Rải thảm mặt đường, sân khuôn viên tỉnh uỷ HG</t>
  </si>
  <si>
    <t>UBND TỈNH HÀ GIANG</t>
  </si>
  <si>
    <t>Biểu số 45a/CK-NSNN</t>
  </si>
  <si>
    <t>(Dự toán trình Hội đồng nhân dân tỉnh Hà Giang)</t>
  </si>
  <si>
    <t>Biểu số 45b/CK-NSNN</t>
  </si>
  <si>
    <t>Biểu số 45c/CK-NSNN</t>
  </si>
  <si>
    <t>DANH MỤC CÁC CHƯƠNG TRÌNH, DỰ ÁN SỬ DỤNG VỐN NGÂN SÁCH NHÀ NƯỚC NĂM 2024 - VỐN NSTW</t>
  </si>
  <si>
    <t>DANH MỤC CÁC CHƯƠNG TRÌNH, DỰ ÁN SỬ DỤNG VỐN NGÂN SÁCH NHÀ NƯỚC NĂM 2024 - VỐN ODA VÀ VỐN ĐỐI ỨNG</t>
  </si>
  <si>
    <t>DANH MỤC CÁC CHƯƠNG TRÌNH, DỰ ÁN SỬ DỤNG VỐN NGÂN SÁCH NHÀ NƯỚC NĂM 2024 
VỐN CTMTQG</t>
  </si>
  <si>
    <t>DANH MỤC CÁC CHƯƠNG TRÌNH, DỰ ÁN SỬ DỤNG VỐN NGÂN SÁCH NHÀ NƯỚC NĂM 2024 - VỐN NSĐP</t>
  </si>
  <si>
    <t>Biểu số 45d/CK-NSNN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</si>
</sst>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_(* \(#,##0\);_(* &quot;-&quot;_);_(@_)"/>
    <numFmt numFmtId="43" formatCode="_(* #,##0.00_);_(* \(#,##0.00\);_(* &quot;-&quot;??_);_(@_)"/>
    <numFmt numFmtId="164" formatCode="_-* #,##0.00\ _₫_-;\-* #,##0.00\ _₫_-;_-* &quot;-&quot;??\ _₫_-;_-@_-"/>
    <numFmt numFmtId="165" formatCode="&quot;$&quot;#,##0.00;\-&quot;$&quot;#,##0.00"/>
    <numFmt numFmtId="166" formatCode="_-* #,##0\ _₫_-;\-* #,##0\ _₫_-;_-* &quot;-&quot;??\ _₫_-;_-@_-"/>
    <numFmt numFmtId="167" formatCode="_(* #,##0_);_(* \(#,##0\);_(* &quot;-&quot;??_);_(@_)"/>
    <numFmt numFmtId="168" formatCode="0.0"/>
    <numFmt numFmtId="169" formatCode="&quot;\&quot;#,##0.00;[Red]&quot;\&quot;&quot;\&quot;&quot;\&quot;&quot;\&quot;&quot;\&quot;&quot;\&quot;\-#,##0.00"/>
    <numFmt numFmtId="170" formatCode="\t0.00%"/>
    <numFmt numFmtId="171" formatCode="##.##%"/>
  </numFmts>
  <fonts count="49">
    <font>
      <sz val="11"/>
      <color theme="1"/>
      <name val="Calibri"/>
      <family val="2"/>
      <scheme val="minor"/>
    </font>
    <font>
      <sz val="14"/>
      <name val="Times New Roman"/>
      <family val="1"/>
    </font>
    <font>
      <b/>
      <sz val="14"/>
      <name val="Times New Roman"/>
      <family val="1"/>
    </font>
    <font>
      <b/>
      <sz val="13"/>
      <name val="Times New Roman"/>
      <family val="1"/>
    </font>
    <font>
      <sz val="10"/>
      <name val="Arial"/>
      <family val="2"/>
      <charset val="163"/>
    </font>
    <font>
      <i/>
      <sz val="12"/>
      <name val="Times New Roman"/>
      <family val="1"/>
    </font>
    <font>
      <sz val="11"/>
      <color indexed="8"/>
      <name val="Calibri"/>
      <family val="2"/>
    </font>
    <font>
      <b/>
      <i/>
      <sz val="12"/>
      <name val="Times New Roman"/>
      <family val="1"/>
    </font>
    <font>
      <b/>
      <sz val="10"/>
      <name val="Times New Roman"/>
      <family val="1"/>
    </font>
    <font>
      <b/>
      <sz val="10"/>
      <color theme="1"/>
      <name val="Times New Roman"/>
      <family val="1"/>
    </font>
    <font>
      <sz val="10"/>
      <name val="Times New Roman"/>
      <family val="1"/>
    </font>
    <font>
      <sz val="10"/>
      <color theme="1"/>
      <name val="Times New Roman"/>
      <family val="1"/>
    </font>
    <font>
      <sz val="10"/>
      <name val="Arial"/>
      <family val="2"/>
    </font>
    <font>
      <i/>
      <sz val="14"/>
      <name val="Times New Roman"/>
      <family val="1"/>
    </font>
    <font>
      <b/>
      <i/>
      <sz val="14"/>
      <name val="Times New Roman"/>
      <family val="1"/>
    </font>
    <font>
      <i/>
      <sz val="10"/>
      <name val="Times New Roman"/>
      <family val="1"/>
    </font>
    <font>
      <b/>
      <sz val="10"/>
      <color theme="0"/>
      <name val="Times New Roman"/>
      <family val="1"/>
    </font>
    <font>
      <sz val="12"/>
      <name val=".VnTime"/>
      <family val="2"/>
    </font>
    <font>
      <sz val="10"/>
      <color theme="0"/>
      <name val="Times New Roman"/>
      <family val="1"/>
    </font>
    <font>
      <sz val="11"/>
      <color indexed="8"/>
      <name val="Arial"/>
      <family val="2"/>
    </font>
    <font>
      <b/>
      <i/>
      <sz val="10"/>
      <name val="Times New Roman"/>
      <family val="1"/>
    </font>
    <font>
      <sz val="11"/>
      <color theme="1"/>
      <name val="Calibri"/>
      <family val="2"/>
      <scheme val="minor"/>
    </font>
    <font>
      <sz val="12"/>
      <name val="Times New Roman"/>
      <family val="1"/>
    </font>
    <font>
      <b/>
      <u/>
      <sz val="10"/>
      <name val="Times New Roman"/>
      <family val="1"/>
    </font>
    <font>
      <sz val="12"/>
      <color indexed="8"/>
      <name val=".VnArial"/>
      <family val="2"/>
      <charset val="163"/>
    </font>
    <font>
      <sz val="10"/>
      <color rgb="FF0000FF"/>
      <name val="Times New Roman"/>
      <family val="1"/>
    </font>
    <font>
      <sz val="12"/>
      <name val=".VnArial Narrow"/>
      <family val="2"/>
    </font>
    <font>
      <sz val="11"/>
      <color indexed="8"/>
      <name val="Arial"/>
      <family val="2"/>
      <charset val="163"/>
    </font>
    <font>
      <sz val="11"/>
      <color theme="1"/>
      <name val="times new roman"/>
      <family val="2"/>
      <charset val="163"/>
    </font>
    <font>
      <b/>
      <sz val="11"/>
      <name val="Times New Roman"/>
      <family val="1"/>
    </font>
    <font>
      <sz val="10"/>
      <color rgb="FFFF0000"/>
      <name val="Times New Roman"/>
      <family val="1"/>
    </font>
    <font>
      <b/>
      <sz val="10"/>
      <color rgb="FFFF0000"/>
      <name val="Times New Roman"/>
      <family val="1"/>
    </font>
    <font>
      <b/>
      <u/>
      <sz val="10"/>
      <color rgb="FFFF0000"/>
      <name val="Times New Roman"/>
      <family val="1"/>
    </font>
    <font>
      <sz val="11"/>
      <name val="Times New Roman"/>
      <family val="1"/>
    </font>
    <font>
      <sz val="11"/>
      <color indexed="8"/>
      <name val="times new roman"/>
      <family val="2"/>
      <charset val="163"/>
    </font>
    <font>
      <sz val="12"/>
      <color theme="1"/>
      <name val="Times New Roman"/>
      <family val="2"/>
      <charset val="163"/>
    </font>
    <font>
      <b/>
      <u/>
      <sz val="11"/>
      <name val="Times New Roman"/>
      <family val="1"/>
    </font>
    <font>
      <sz val="12"/>
      <name val="Times New Roman"/>
      <family val="1"/>
      <charset val="163"/>
    </font>
    <font>
      <b/>
      <i/>
      <sz val="10"/>
      <color rgb="FFFF0000"/>
      <name val="Times New Roman"/>
      <family val="1"/>
    </font>
    <font>
      <b/>
      <i/>
      <u/>
      <sz val="10"/>
      <name val="Times New Roman"/>
      <family val="1"/>
    </font>
    <font>
      <b/>
      <i/>
      <u/>
      <sz val="11"/>
      <name val="Times New Roman"/>
      <family val="1"/>
    </font>
    <font>
      <i/>
      <sz val="10"/>
      <color theme="1"/>
      <name val="Times New Roman"/>
      <family val="1"/>
    </font>
    <font>
      <i/>
      <sz val="10"/>
      <color rgb="FFFF0000"/>
      <name val="Times New Roman"/>
      <family val="1"/>
    </font>
    <font>
      <i/>
      <u/>
      <sz val="11"/>
      <name val="Times New Roman"/>
      <family val="1"/>
    </font>
    <font>
      <sz val="11"/>
      <color theme="1"/>
      <name val="Calibri"/>
      <family val="2"/>
      <charset val="163"/>
      <scheme val="minor"/>
    </font>
    <font>
      <sz val="10"/>
      <name val=".VnTime"/>
      <family val="2"/>
    </font>
    <font>
      <u/>
      <sz val="10"/>
      <name val="Times New Roman"/>
      <family val="1"/>
    </font>
    <font>
      <u/>
      <sz val="11"/>
      <name val="Times New Roman"/>
      <family val="1"/>
    </font>
    <font>
      <sz val="13"/>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61">
    <xf numFmtId="0" fontId="0" fillId="0" borderId="0"/>
    <xf numFmtId="0" fontId="1" fillId="0" borderId="0"/>
    <xf numFmtId="0" fontId="4" fillId="0" borderId="0"/>
    <xf numFmtId="164" fontId="6" fillId="0" borderId="0" applyFont="0" applyFill="0" applyBorder="0" applyAlignment="0" applyProtection="0"/>
    <xf numFmtId="0" fontId="12" fillId="0" borderId="0"/>
    <xf numFmtId="0" fontId="17" fillId="0" borderId="0"/>
    <xf numFmtId="43" fontId="19" fillId="0" borderId="0" applyFont="0" applyFill="0" applyBorder="0" applyAlignment="0" applyProtection="0"/>
    <xf numFmtId="43" fontId="6" fillId="0" borderId="0" applyFont="0" applyFill="0" applyBorder="0" applyAlignment="0" applyProtection="0"/>
    <xf numFmtId="0" fontId="22" fillId="0" borderId="0"/>
    <xf numFmtId="0" fontId="12" fillId="0" borderId="0"/>
    <xf numFmtId="167" fontId="24" fillId="0" borderId="0" applyFont="0" applyFill="0" applyBorder="0" applyAlignment="0" applyProtection="0"/>
    <xf numFmtId="168" fontId="6" fillId="0" borderId="0" applyFont="0" applyFill="0" applyBorder="0" applyAlignment="0" applyProtection="0"/>
    <xf numFmtId="0" fontId="22" fillId="0" borderId="0"/>
    <xf numFmtId="43" fontId="12" fillId="0" borderId="0" applyFont="0" applyFill="0" applyBorder="0" applyAlignment="0" applyProtection="0"/>
    <xf numFmtId="43" fontId="12" fillId="0" borderId="0" applyFont="0" applyFill="0" applyBorder="0" applyAlignment="0" applyProtection="0"/>
    <xf numFmtId="0" fontId="26" fillId="0" borderId="0"/>
    <xf numFmtId="0" fontId="27" fillId="0" borderId="0"/>
    <xf numFmtId="43" fontId="21" fillId="0" borderId="0" applyFont="0" applyFill="0" applyBorder="0" applyAlignment="0" applyProtection="0"/>
    <xf numFmtId="169" fontId="28" fillId="0" borderId="0" applyFont="0" applyFill="0" applyBorder="0" applyAlignment="0" applyProtection="0"/>
    <xf numFmtId="0" fontId="12" fillId="0" borderId="0"/>
    <xf numFmtId="0" fontId="12" fillId="0" borderId="0"/>
    <xf numFmtId="43" fontId="6" fillId="0" borderId="0" applyFont="0" applyFill="0" applyBorder="0" applyAlignment="0" applyProtection="0"/>
    <xf numFmtId="0" fontId="12" fillId="0" borderId="0"/>
    <xf numFmtId="0" fontId="21" fillId="0" borderId="0"/>
    <xf numFmtId="0" fontId="12" fillId="0" borderId="0"/>
    <xf numFmtId="0" fontId="17" fillId="0" borderId="0"/>
    <xf numFmtId="0" fontId="21" fillId="0" borderId="0"/>
    <xf numFmtId="0" fontId="12" fillId="0" borderId="0"/>
    <xf numFmtId="170" fontId="6" fillId="0" borderId="0" applyFont="0" applyFill="0" applyBorder="0" applyAlignment="0" applyProtection="0"/>
    <xf numFmtId="171" fontId="34" fillId="0" borderId="0" applyFont="0" applyFill="0" applyBorder="0" applyAlignment="0" applyProtection="0"/>
    <xf numFmtId="0" fontId="35" fillId="0" borderId="0"/>
    <xf numFmtId="0" fontId="37" fillId="0" borderId="0"/>
    <xf numFmtId="0" fontId="34" fillId="0" borderId="0"/>
    <xf numFmtId="164" fontId="34" fillId="0" borderId="0" applyFont="0" applyFill="0" applyBorder="0" applyAlignment="0" applyProtection="0"/>
    <xf numFmtId="0" fontId="21" fillId="0" borderId="0"/>
    <xf numFmtId="43" fontId="21" fillId="0" borderId="0" applyFont="0" applyFill="0" applyBorder="0" applyAlignment="0" applyProtection="0"/>
    <xf numFmtId="43" fontId="19" fillId="0" borderId="0" applyFont="0" applyFill="0" applyBorder="0" applyAlignment="0" applyProtection="0"/>
    <xf numFmtId="0" fontId="4" fillId="0" borderId="0"/>
    <xf numFmtId="169" fontId="12" fillId="0" borderId="0" applyFont="0" applyFill="0" applyBorder="0" applyAlignment="0" applyProtection="0"/>
    <xf numFmtId="43" fontId="12" fillId="0" borderId="0" applyFont="0" applyFill="0" applyBorder="0" applyAlignment="0" applyProtection="0"/>
    <xf numFmtId="0" fontId="17" fillId="0" borderId="0"/>
    <xf numFmtId="0" fontId="21" fillId="0" borderId="0"/>
    <xf numFmtId="0" fontId="12" fillId="0" borderId="0"/>
    <xf numFmtId="0" fontId="44" fillId="0" borderId="0"/>
    <xf numFmtId="0" fontId="12" fillId="0" borderId="0"/>
    <xf numFmtId="165" fontId="17"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12" fillId="0" borderId="0"/>
    <xf numFmtId="0" fontId="45" fillId="0" borderId="0"/>
    <xf numFmtId="0" fontId="35" fillId="0" borderId="0"/>
    <xf numFmtId="43" fontId="17" fillId="0" borderId="0" applyFont="0" applyFill="0" applyBorder="0" applyAlignment="0" applyProtection="0"/>
    <xf numFmtId="0" fontId="12" fillId="0" borderId="0"/>
    <xf numFmtId="0" fontId="6" fillId="0" borderId="0"/>
    <xf numFmtId="9" fontId="6" fillId="0" borderId="0" applyFont="0" applyFill="0" applyBorder="0" applyAlignment="0" applyProtection="0"/>
    <xf numFmtId="0" fontId="12" fillId="0" borderId="0"/>
    <xf numFmtId="43" fontId="6" fillId="0" borderId="0" applyFont="0" applyFill="0" applyBorder="0" applyAlignment="0" applyProtection="0"/>
    <xf numFmtId="0" fontId="12" fillId="0" borderId="0"/>
    <xf numFmtId="43" fontId="6" fillId="0" borderId="0" applyFont="0" applyFill="0" applyBorder="0" applyAlignment="0" applyProtection="0"/>
    <xf numFmtId="170" fontId="17" fillId="0" borderId="0" applyFont="0" applyFill="0" applyBorder="0" applyAlignment="0" applyProtection="0"/>
    <xf numFmtId="0" fontId="37" fillId="0" borderId="0"/>
  </cellStyleXfs>
  <cellXfs count="278">
    <xf numFmtId="0" fontId="0" fillId="0" borderId="0" xfId="0"/>
    <xf numFmtId="0" fontId="1" fillId="0" borderId="0" xfId="1" applyAlignment="1">
      <alignment horizontal="center" vertical="center" wrapText="1"/>
    </xf>
    <xf numFmtId="0" fontId="1" fillId="0" borderId="0" xfId="1"/>
    <xf numFmtId="0" fontId="2" fillId="0" borderId="0" xfId="1" applyFont="1" applyAlignment="1">
      <alignment wrapText="1"/>
    </xf>
    <xf numFmtId="3" fontId="8" fillId="0" borderId="2"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8" fillId="0" borderId="0" xfId="1" applyFont="1"/>
    <xf numFmtId="1" fontId="8" fillId="0" borderId="0" xfId="1" applyNumberFormat="1" applyFont="1"/>
    <xf numFmtId="3" fontId="10" fillId="0" borderId="2" xfId="1" applyNumberFormat="1" applyFont="1" applyBorder="1" applyAlignment="1">
      <alignment horizontal="center" vertical="center" wrapText="1"/>
    </xf>
    <xf numFmtId="3" fontId="11" fillId="0" borderId="2" xfId="1" applyNumberFormat="1" applyFont="1" applyBorder="1" applyAlignment="1">
      <alignment horizontal="center" vertical="center" wrapText="1"/>
    </xf>
    <xf numFmtId="3" fontId="8" fillId="0" borderId="2" xfId="1" applyNumberFormat="1" applyFont="1" applyBorder="1" applyAlignment="1">
      <alignment horizontal="left" vertical="center" wrapText="1"/>
    </xf>
    <xf numFmtId="3" fontId="10" fillId="0" borderId="2" xfId="1" applyNumberFormat="1" applyFont="1" applyBorder="1" applyAlignment="1">
      <alignment horizontal="left" vertical="center" wrapText="1"/>
    </xf>
    <xf numFmtId="0" fontId="10" fillId="0" borderId="0" xfId="1" applyFont="1"/>
    <xf numFmtId="1" fontId="10" fillId="0" borderId="0" xfId="1" applyNumberFormat="1" applyFont="1"/>
    <xf numFmtId="3" fontId="8" fillId="0" borderId="2" xfId="3" applyNumberFormat="1" applyFont="1" applyFill="1" applyBorder="1" applyAlignment="1">
      <alignment horizontal="center" vertical="center" wrapText="1"/>
    </xf>
    <xf numFmtId="3" fontId="10" fillId="0" borderId="0" xfId="1" applyNumberFormat="1" applyFont="1" applyAlignment="1">
      <alignment horizontal="center" vertical="center" wrapText="1"/>
    </xf>
    <xf numFmtId="3" fontId="10" fillId="0" borderId="0" xfId="1" applyNumberFormat="1" applyFont="1" applyAlignment="1">
      <alignment horizontal="left" vertical="center" wrapText="1"/>
    </xf>
    <xf numFmtId="3" fontId="10" fillId="0" borderId="0" xfId="3" applyNumberFormat="1" applyFont="1" applyFill="1" applyBorder="1" applyAlignment="1">
      <alignment horizontal="center" vertical="center" wrapText="1"/>
    </xf>
    <xf numFmtId="0" fontId="10" fillId="0" borderId="0" xfId="1" applyFont="1" applyAlignment="1">
      <alignment horizontal="center"/>
    </xf>
    <xf numFmtId="166" fontId="10" fillId="0" borderId="0" xfId="3" applyNumberFormat="1" applyFont="1" applyFill="1" applyAlignment="1">
      <alignment horizontal="center"/>
    </xf>
    <xf numFmtId="0" fontId="1" fillId="0" borderId="0" xfId="1" applyAlignment="1">
      <alignment horizontal="center"/>
    </xf>
    <xf numFmtId="166" fontId="1" fillId="0" borderId="0" xfId="3" applyNumberFormat="1" applyFont="1" applyFill="1" applyAlignment="1">
      <alignment horizontal="center"/>
    </xf>
    <xf numFmtId="1" fontId="1" fillId="0" borderId="0" xfId="0" applyNumberFormat="1" applyFont="1" applyFill="1" applyAlignment="1">
      <alignment vertical="center"/>
    </xf>
    <xf numFmtId="1" fontId="13" fillId="0" borderId="0" xfId="0" applyNumberFormat="1" applyFont="1" applyFill="1" applyBorder="1" applyAlignment="1">
      <alignment horizontal="center" vertical="center" wrapText="1"/>
    </xf>
    <xf numFmtId="1" fontId="13" fillId="0" borderId="0" xfId="0" applyNumberFormat="1" applyFont="1" applyFill="1" applyBorder="1" applyAlignment="1">
      <alignment vertical="center"/>
    </xf>
    <xf numFmtId="1" fontId="1" fillId="0" borderId="0" xfId="0" applyNumberFormat="1" applyFont="1" applyFill="1" applyAlignment="1">
      <alignment vertical="center" wrapText="1"/>
    </xf>
    <xf numFmtId="1" fontId="10" fillId="0" borderId="0" xfId="0" applyNumberFormat="1" applyFont="1" applyFill="1" applyAlignment="1">
      <alignment vertical="center" wrapText="1"/>
    </xf>
    <xf numFmtId="3" fontId="10" fillId="0" borderId="0"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2" xfId="0" quotePrefix="1" applyNumberFormat="1" applyFont="1" applyFill="1" applyBorder="1" applyAlignment="1">
      <alignment horizontal="center" vertical="center" wrapText="1"/>
    </xf>
    <xf numFmtId="3" fontId="16" fillId="0" borderId="2" xfId="0" quotePrefix="1" applyNumberFormat="1" applyFont="1" applyFill="1" applyBorder="1" applyAlignment="1">
      <alignment horizontal="center" vertical="center" wrapText="1"/>
    </xf>
    <xf numFmtId="3" fontId="8" fillId="0" borderId="0" xfId="0" applyNumberFormat="1" applyFont="1" applyFill="1" applyBorder="1" applyAlignment="1">
      <alignment vertical="center" wrapText="1"/>
    </xf>
    <xf numFmtId="3" fontId="8" fillId="0" borderId="2" xfId="4" applyNumberFormat="1" applyFont="1" applyFill="1" applyBorder="1" applyAlignment="1">
      <alignment horizontal="left" vertical="center" wrapText="1"/>
    </xf>
    <xf numFmtId="3" fontId="16" fillId="0" borderId="2" xfId="0" applyNumberFormat="1" applyFont="1" applyFill="1" applyBorder="1" applyAlignment="1">
      <alignment horizontal="center" vertical="center" wrapText="1"/>
    </xf>
    <xf numFmtId="1" fontId="8" fillId="0" borderId="0" xfId="0" applyNumberFormat="1" applyFont="1" applyFill="1" applyAlignment="1">
      <alignment vertical="center"/>
    </xf>
    <xf numFmtId="3" fontId="10" fillId="0" borderId="2" xfId="0" quotePrefix="1" applyNumberFormat="1" applyFont="1" applyFill="1" applyBorder="1" applyAlignment="1">
      <alignment horizontal="center" vertical="center" wrapText="1"/>
    </xf>
    <xf numFmtId="3" fontId="16" fillId="0" borderId="2" xfId="4" applyNumberFormat="1" applyFont="1" applyFill="1" applyBorder="1" applyAlignment="1">
      <alignment horizontal="center" vertical="center" wrapText="1"/>
    </xf>
    <xf numFmtId="3" fontId="8" fillId="0" borderId="2" xfId="4" applyNumberFormat="1" applyFont="1" applyFill="1" applyBorder="1" applyAlignment="1">
      <alignment horizontal="center" vertical="center" wrapText="1"/>
    </xf>
    <xf numFmtId="1" fontId="10" fillId="0" borderId="0" xfId="0" applyNumberFormat="1" applyFont="1" applyFill="1" applyAlignment="1">
      <alignment vertical="center"/>
    </xf>
    <xf numFmtId="3" fontId="18" fillId="0" borderId="2" xfId="5" applyNumberFormat="1" applyFont="1" applyFill="1" applyBorder="1" applyAlignment="1">
      <alignment horizontal="center" vertical="center" wrapText="1"/>
    </xf>
    <xf numFmtId="3" fontId="10" fillId="0" borderId="2" xfId="5" applyNumberFormat="1" applyFont="1" applyFill="1" applyBorder="1" applyAlignment="1">
      <alignment horizontal="center" vertical="center" wrapText="1"/>
    </xf>
    <xf numFmtId="3" fontId="10" fillId="0" borderId="2" xfId="4" applyNumberFormat="1" applyFont="1" applyFill="1" applyBorder="1" applyAlignment="1">
      <alignment horizontal="center" vertical="center" wrapText="1"/>
    </xf>
    <xf numFmtId="3" fontId="10" fillId="0" borderId="2" xfId="0" applyNumberFormat="1" applyFont="1" applyFill="1" applyBorder="1" applyAlignment="1">
      <alignment horizontal="left" vertical="center" wrapText="1"/>
    </xf>
    <xf numFmtId="1" fontId="10" fillId="0" borderId="2" xfId="0" applyNumberFormat="1" applyFont="1" applyFill="1" applyBorder="1" applyAlignment="1">
      <alignment horizontal="center" vertical="center" wrapText="1"/>
    </xf>
    <xf numFmtId="1" fontId="10" fillId="0" borderId="2" xfId="0" quotePrefix="1" applyNumberFormat="1" applyFont="1" applyFill="1" applyBorder="1" applyAlignment="1">
      <alignment horizontal="center" vertical="center" wrapText="1"/>
    </xf>
    <xf numFmtId="1" fontId="8" fillId="0" borderId="2" xfId="4" applyNumberFormat="1" applyFont="1" applyFill="1" applyBorder="1" applyAlignment="1">
      <alignment horizontal="center" vertical="center" wrapText="1"/>
    </xf>
    <xf numFmtId="3" fontId="10" fillId="0" borderId="2" xfId="6" applyNumberFormat="1" applyFont="1" applyFill="1" applyBorder="1" applyAlignment="1">
      <alignment horizontal="center" vertical="center" wrapText="1"/>
    </xf>
    <xf numFmtId="1" fontId="15" fillId="0" borderId="0" xfId="0" applyNumberFormat="1" applyFont="1" applyFill="1" applyAlignment="1">
      <alignment vertical="center"/>
    </xf>
    <xf numFmtId="1" fontId="10" fillId="0" borderId="2" xfId="4"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8" fillId="0" borderId="2" xfId="6"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20" fillId="0" borderId="0" xfId="0" applyNumberFormat="1" applyFont="1" applyFill="1" applyAlignment="1">
      <alignment vertical="center"/>
    </xf>
    <xf numFmtId="3" fontId="10" fillId="0" borderId="2" xfId="7" applyNumberFormat="1" applyFont="1" applyFill="1" applyBorder="1" applyAlignment="1">
      <alignment horizontal="center" vertical="center" wrapText="1"/>
    </xf>
    <xf numFmtId="3" fontId="16" fillId="0" borderId="2" xfId="7" applyNumberFormat="1" applyFont="1" applyFill="1" applyBorder="1" applyAlignment="1">
      <alignment horizontal="center" vertical="center" wrapText="1"/>
    </xf>
    <xf numFmtId="3" fontId="8" fillId="0" borderId="2" xfId="7" applyNumberFormat="1" applyFont="1" applyFill="1" applyBorder="1" applyAlignment="1">
      <alignment horizontal="center" vertical="center" wrapText="1"/>
    </xf>
    <xf numFmtId="3" fontId="8" fillId="0" borderId="2" xfId="0" applyNumberFormat="1" applyFont="1" applyFill="1" applyBorder="1" applyAlignment="1">
      <alignment horizontal="left" vertical="center" wrapText="1"/>
    </xf>
    <xf numFmtId="1" fontId="10" fillId="0" borderId="0" xfId="0" applyNumberFormat="1" applyFont="1" applyFill="1" applyAlignment="1">
      <alignment horizontal="left" vertical="center"/>
    </xf>
    <xf numFmtId="1" fontId="10" fillId="0" borderId="0" xfId="0" applyNumberFormat="1" applyFont="1" applyFill="1" applyAlignment="1">
      <alignment horizontal="center" vertical="center"/>
    </xf>
    <xf numFmtId="1" fontId="10" fillId="0" borderId="0" xfId="0" applyNumberFormat="1" applyFont="1" applyFill="1" applyAlignment="1">
      <alignment horizontal="left" vertical="center" wrapText="1"/>
    </xf>
    <xf numFmtId="1" fontId="10" fillId="0" borderId="0" xfId="0" applyNumberFormat="1" applyFont="1" applyFill="1" applyAlignment="1">
      <alignment horizontal="center" vertical="center" wrapText="1"/>
    </xf>
    <xf numFmtId="1" fontId="10" fillId="0" borderId="0" xfId="0" applyNumberFormat="1" applyFont="1" applyFill="1" applyAlignment="1">
      <alignment horizontal="right" vertical="center"/>
    </xf>
    <xf numFmtId="1" fontId="14" fillId="0" borderId="1" xfId="0" applyNumberFormat="1" applyFont="1" applyFill="1" applyBorder="1" applyAlignment="1">
      <alignment vertical="center" wrapText="1"/>
    </xf>
    <xf numFmtId="1" fontId="13" fillId="0" borderId="0" xfId="4" applyNumberFormat="1" applyFont="1" applyFill="1" applyAlignment="1">
      <alignment horizontal="center" vertical="center" wrapText="1"/>
    </xf>
    <xf numFmtId="3" fontId="10" fillId="0" borderId="2" xfId="4" applyNumberFormat="1" applyFont="1" applyFill="1" applyBorder="1" applyAlignment="1">
      <alignment horizontal="center" vertical="center" wrapText="1"/>
    </xf>
    <xf numFmtId="3" fontId="10" fillId="0" borderId="2" xfId="4"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1" fontId="13" fillId="0" borderId="0" xfId="4" applyNumberFormat="1" applyFont="1" applyFill="1" applyAlignment="1">
      <alignment horizontal="center" vertical="center" wrapText="1"/>
    </xf>
    <xf numFmtId="0" fontId="22" fillId="0" borderId="0" xfId="8" applyFont="1" applyFill="1"/>
    <xf numFmtId="1" fontId="7" fillId="0" borderId="1" xfId="4" applyNumberFormat="1" applyFont="1" applyFill="1" applyBorder="1" applyAlignment="1">
      <alignment vertical="center" wrapText="1"/>
    </xf>
    <xf numFmtId="0" fontId="10" fillId="0" borderId="0" xfId="8" applyFont="1" applyFill="1"/>
    <xf numFmtId="3" fontId="8" fillId="0" borderId="2" xfId="8" applyNumberFormat="1" applyFont="1" applyFill="1" applyBorder="1" applyAlignment="1">
      <alignment horizontal="center" vertical="center" wrapText="1"/>
    </xf>
    <xf numFmtId="0" fontId="8" fillId="0" borderId="0" xfId="8" applyFont="1" applyFill="1"/>
    <xf numFmtId="3" fontId="8" fillId="0" borderId="2" xfId="8" applyNumberFormat="1" applyFont="1" applyFill="1" applyBorder="1" applyAlignment="1">
      <alignment horizontal="left" vertical="center" wrapText="1"/>
    </xf>
    <xf numFmtId="3" fontId="23" fillId="0" borderId="2" xfId="8" applyNumberFormat="1" applyFont="1" applyFill="1" applyBorder="1" applyAlignment="1">
      <alignment horizontal="center" vertical="center" wrapText="1"/>
    </xf>
    <xf numFmtId="0" fontId="23" fillId="0" borderId="0" xfId="8" applyFont="1" applyFill="1"/>
    <xf numFmtId="3" fontId="10" fillId="0" borderId="2" xfId="8" applyNumberFormat="1" applyFont="1" applyFill="1" applyBorder="1" applyAlignment="1">
      <alignment horizontal="center" vertical="center" wrapText="1"/>
    </xf>
    <xf numFmtId="3" fontId="10" fillId="0" borderId="2" xfId="9" applyNumberFormat="1" applyFont="1" applyFill="1" applyBorder="1" applyAlignment="1">
      <alignment horizontal="left" vertical="center" wrapText="1"/>
    </xf>
    <xf numFmtId="3" fontId="10" fillId="0" borderId="2" xfId="8" quotePrefix="1" applyNumberFormat="1" applyFont="1" applyFill="1" applyBorder="1" applyAlignment="1">
      <alignment horizontal="center" vertical="center" wrapText="1"/>
    </xf>
    <xf numFmtId="3" fontId="10" fillId="0" borderId="2" xfId="10" applyNumberFormat="1" applyFont="1" applyFill="1" applyBorder="1" applyAlignment="1">
      <alignment horizontal="center" vertical="center" wrapText="1"/>
    </xf>
    <xf numFmtId="3" fontId="25" fillId="0" borderId="2" xfId="8" applyNumberFormat="1" applyFont="1" applyFill="1" applyBorder="1" applyAlignment="1">
      <alignment horizontal="center" vertical="center" wrapText="1"/>
    </xf>
    <xf numFmtId="3" fontId="10" fillId="0" borderId="2" xfId="11" applyNumberFormat="1" applyFont="1" applyFill="1" applyBorder="1" applyAlignment="1">
      <alignment horizontal="center" vertical="center" wrapText="1"/>
    </xf>
    <xf numFmtId="3" fontId="10" fillId="0" borderId="2" xfId="12" applyNumberFormat="1" applyFont="1" applyFill="1" applyBorder="1" applyAlignment="1">
      <alignment horizontal="center" vertical="center" wrapText="1"/>
    </xf>
    <xf numFmtId="3" fontId="8" fillId="0" borderId="2" xfId="12" applyNumberFormat="1" applyFont="1" applyFill="1" applyBorder="1" applyAlignment="1">
      <alignment horizontal="center" vertical="center" wrapText="1"/>
    </xf>
    <xf numFmtId="3" fontId="10" fillId="0" borderId="2" xfId="4" quotePrefix="1" applyNumberFormat="1" applyFont="1" applyFill="1" applyBorder="1" applyAlignment="1">
      <alignment horizontal="center" vertical="center" wrapText="1"/>
    </xf>
    <xf numFmtId="3" fontId="10" fillId="0" borderId="2" xfId="13" applyNumberFormat="1" applyFont="1" applyFill="1" applyBorder="1" applyAlignment="1">
      <alignment horizontal="center" vertical="center" wrapText="1"/>
    </xf>
    <xf numFmtId="3" fontId="10" fillId="0" borderId="2" xfId="14" applyNumberFormat="1" applyFont="1" applyFill="1" applyBorder="1" applyAlignment="1">
      <alignment horizontal="center" vertical="center" wrapText="1"/>
    </xf>
    <xf numFmtId="3" fontId="10" fillId="0" borderId="2" xfId="15" applyNumberFormat="1" applyFont="1" applyFill="1" applyBorder="1" applyAlignment="1">
      <alignment horizontal="center" vertical="center" wrapText="1"/>
    </xf>
    <xf numFmtId="3" fontId="10" fillId="0" borderId="2" xfId="5" quotePrefix="1" applyNumberFormat="1" applyFont="1" applyFill="1" applyBorder="1" applyAlignment="1">
      <alignment horizontal="center" vertical="center" wrapText="1"/>
    </xf>
    <xf numFmtId="3" fontId="10" fillId="0" borderId="2" xfId="4" applyNumberFormat="1" applyFont="1" applyFill="1" applyBorder="1" applyAlignment="1">
      <alignment horizontal="left" vertical="center" wrapText="1"/>
    </xf>
    <xf numFmtId="3" fontId="8" fillId="0" borderId="2" xfId="5" applyNumberFormat="1" applyFont="1" applyFill="1" applyBorder="1" applyAlignment="1">
      <alignment horizontal="center" vertical="center" wrapText="1"/>
    </xf>
    <xf numFmtId="3" fontId="8" fillId="0" borderId="2" xfId="16" applyNumberFormat="1" applyFont="1" applyFill="1" applyBorder="1" applyAlignment="1">
      <alignment horizontal="left" vertical="center" wrapText="1"/>
    </xf>
    <xf numFmtId="3" fontId="8" fillId="0" borderId="2" xfId="16" applyNumberFormat="1" applyFont="1" applyFill="1" applyBorder="1" applyAlignment="1">
      <alignment horizontal="center" vertical="center" wrapText="1"/>
    </xf>
    <xf numFmtId="3" fontId="8" fillId="0" borderId="2" xfId="9" applyNumberFormat="1" applyFont="1" applyFill="1" applyBorder="1" applyAlignment="1">
      <alignment horizontal="center" vertical="center" wrapText="1"/>
    </xf>
    <xf numFmtId="0" fontId="8" fillId="0" borderId="0" xfId="5" applyFont="1" applyFill="1" applyAlignment="1"/>
    <xf numFmtId="3" fontId="10" fillId="0" borderId="2" xfId="8" applyNumberFormat="1" applyFont="1" applyFill="1" applyBorder="1" applyAlignment="1">
      <alignment horizontal="left" vertical="center" wrapText="1"/>
    </xf>
    <xf numFmtId="3" fontId="10" fillId="0" borderId="2" xfId="9" applyNumberFormat="1" applyFont="1" applyFill="1" applyBorder="1" applyAlignment="1">
      <alignment horizontal="center" vertical="center" wrapText="1"/>
    </xf>
    <xf numFmtId="3" fontId="10" fillId="0" borderId="2" xfId="17" applyNumberFormat="1" applyFont="1" applyFill="1" applyBorder="1" applyAlignment="1">
      <alignment horizontal="center" vertical="center" wrapText="1"/>
    </xf>
    <xf numFmtId="3" fontId="10" fillId="0" borderId="2" xfId="18" applyNumberFormat="1" applyFont="1" applyFill="1" applyBorder="1" applyAlignment="1">
      <alignment horizontal="center" vertical="center" wrapText="1"/>
    </xf>
    <xf numFmtId="3" fontId="10" fillId="0" borderId="2" xfId="19" applyNumberFormat="1" applyFont="1" applyFill="1" applyBorder="1" applyAlignment="1">
      <alignment horizontal="left" vertical="center" wrapText="1"/>
    </xf>
    <xf numFmtId="3" fontId="10" fillId="0" borderId="2" xfId="20" quotePrefix="1" applyNumberFormat="1" applyFont="1" applyFill="1" applyBorder="1" applyAlignment="1">
      <alignment horizontal="left" vertical="center" wrapText="1"/>
    </xf>
    <xf numFmtId="0" fontId="10" fillId="0" borderId="0" xfId="9" applyFont="1" applyFill="1" applyAlignment="1"/>
    <xf numFmtId="3" fontId="10" fillId="0" borderId="2" xfId="10" applyNumberFormat="1" applyFont="1" applyFill="1" applyBorder="1" applyAlignment="1">
      <alignment horizontal="left" vertical="center" wrapText="1"/>
    </xf>
    <xf numFmtId="0" fontId="22" fillId="0" borderId="0" xfId="8" applyFont="1" applyFill="1" applyAlignment="1">
      <alignment horizontal="center"/>
    </xf>
    <xf numFmtId="1" fontId="13" fillId="0" borderId="0" xfId="4" applyNumberFormat="1" applyFont="1" applyFill="1" applyAlignment="1">
      <alignment horizontal="left" vertical="center" wrapText="1"/>
    </xf>
    <xf numFmtId="3" fontId="16" fillId="0" borderId="2" xfId="8" applyNumberFormat="1" applyFont="1" applyFill="1" applyBorder="1" applyAlignment="1">
      <alignment horizontal="center" vertical="center" wrapText="1"/>
    </xf>
    <xf numFmtId="0" fontId="29" fillId="0" borderId="0" xfId="8" applyFont="1" applyFill="1"/>
    <xf numFmtId="3" fontId="8" fillId="0" borderId="2" xfId="13" applyNumberFormat="1" applyFont="1" applyFill="1" applyBorder="1" applyAlignment="1">
      <alignment horizontal="center" vertical="center" wrapText="1"/>
    </xf>
    <xf numFmtId="3" fontId="16" fillId="0" borderId="2" xfId="13" applyNumberFormat="1" applyFont="1" applyFill="1" applyBorder="1" applyAlignment="1">
      <alignment horizontal="center" vertical="center" wrapText="1"/>
    </xf>
    <xf numFmtId="0" fontId="10" fillId="0" borderId="0" xfId="8" applyFont="1" applyFill="1" applyAlignment="1">
      <alignment vertical="center"/>
    </xf>
    <xf numFmtId="3" fontId="10" fillId="0" borderId="2" xfId="22" applyNumberFormat="1" applyFont="1" applyFill="1" applyBorder="1" applyAlignment="1">
      <alignment horizontal="left" vertical="center" wrapText="1"/>
    </xf>
    <xf numFmtId="3" fontId="10" fillId="0" borderId="2" xfId="22" applyNumberFormat="1" applyFont="1" applyFill="1" applyBorder="1" applyAlignment="1">
      <alignment horizontal="center" vertical="center" wrapText="1"/>
    </xf>
    <xf numFmtId="3" fontId="10" fillId="0" borderId="2" xfId="23" applyNumberFormat="1" applyFont="1" applyFill="1" applyBorder="1" applyAlignment="1">
      <alignment horizontal="center" vertical="center" wrapText="1"/>
    </xf>
    <xf numFmtId="3" fontId="10" fillId="0" borderId="2" xfId="24" applyNumberFormat="1" applyFont="1" applyFill="1" applyBorder="1" applyAlignment="1">
      <alignment horizontal="center" vertical="center" wrapText="1"/>
    </xf>
    <xf numFmtId="3" fontId="10" fillId="0" borderId="2" xfId="25" applyNumberFormat="1" applyFont="1" applyFill="1" applyBorder="1" applyAlignment="1">
      <alignment horizontal="center" vertical="center" wrapText="1"/>
    </xf>
    <xf numFmtId="3" fontId="30" fillId="0" borderId="2" xfId="14" quotePrefix="1" applyNumberFormat="1" applyFont="1" applyFill="1" applyBorder="1" applyAlignment="1">
      <alignment horizontal="left" vertical="center" wrapText="1"/>
    </xf>
    <xf numFmtId="3" fontId="30" fillId="0" borderId="2" xfId="14" quotePrefix="1" applyNumberFormat="1" applyFont="1" applyFill="1" applyBorder="1" applyAlignment="1">
      <alignment horizontal="center" vertical="center" wrapText="1"/>
    </xf>
    <xf numFmtId="3" fontId="30" fillId="0" borderId="2" xfId="8" applyNumberFormat="1" applyFont="1" applyFill="1" applyBorder="1" applyAlignment="1">
      <alignment horizontal="center" vertical="center" wrapText="1"/>
    </xf>
    <xf numFmtId="3" fontId="31" fillId="0" borderId="2" xfId="8" applyNumberFormat="1" applyFont="1" applyFill="1" applyBorder="1" applyAlignment="1">
      <alignment horizontal="center" vertical="center" wrapText="1"/>
    </xf>
    <xf numFmtId="3" fontId="30" fillId="0" borderId="2" xfId="26" applyNumberFormat="1" applyFont="1" applyFill="1" applyBorder="1" applyAlignment="1">
      <alignment horizontal="center" vertical="center" wrapText="1"/>
    </xf>
    <xf numFmtId="0" fontId="32" fillId="0" borderId="0" xfId="8" applyFont="1" applyFill="1"/>
    <xf numFmtId="3" fontId="10" fillId="0" borderId="2" xfId="14" applyNumberFormat="1" applyFont="1" applyFill="1" applyBorder="1" applyAlignment="1">
      <alignment horizontal="left" vertical="center" wrapText="1"/>
    </xf>
    <xf numFmtId="3" fontId="18" fillId="0" borderId="2" xfId="21" applyNumberFormat="1" applyFont="1" applyFill="1" applyBorder="1" applyAlignment="1">
      <alignment horizontal="center" vertical="center" wrapText="1"/>
    </xf>
    <xf numFmtId="167" fontId="10" fillId="0" borderId="0" xfId="14" applyNumberFormat="1" applyFont="1" applyFill="1" applyAlignment="1">
      <alignment horizontal="center" vertical="center" wrapText="1"/>
    </xf>
    <xf numFmtId="3" fontId="10" fillId="0" borderId="2" xfId="27" applyNumberFormat="1" applyFont="1" applyFill="1" applyBorder="1" applyAlignment="1">
      <alignment horizontal="left" vertical="center" wrapText="1"/>
    </xf>
    <xf numFmtId="3" fontId="10" fillId="0" borderId="2" xfId="27" applyNumberFormat="1" applyFont="1" applyFill="1" applyBorder="1" applyAlignment="1">
      <alignment horizontal="center" vertical="center" wrapText="1"/>
    </xf>
    <xf numFmtId="3" fontId="10" fillId="0" borderId="2" xfId="27" quotePrefix="1" applyNumberFormat="1" applyFont="1" applyFill="1" applyBorder="1" applyAlignment="1">
      <alignment horizontal="center" vertical="center" wrapText="1"/>
    </xf>
    <xf numFmtId="3" fontId="18" fillId="0" borderId="2" xfId="8" applyNumberFormat="1" applyFont="1" applyFill="1" applyBorder="1" applyAlignment="1">
      <alignment horizontal="center" vertical="center" wrapText="1"/>
    </xf>
    <xf numFmtId="3" fontId="30" fillId="0" borderId="2" xfId="24" applyNumberFormat="1" applyFont="1" applyFill="1" applyBorder="1" applyAlignment="1">
      <alignment horizontal="center" vertical="center" wrapText="1"/>
    </xf>
    <xf numFmtId="0" fontId="33" fillId="0" borderId="0" xfId="8" applyFont="1" applyFill="1"/>
    <xf numFmtId="3" fontId="18" fillId="0" borderId="2" xfId="14" applyNumberFormat="1" applyFont="1" applyFill="1" applyBorder="1" applyAlignment="1">
      <alignment horizontal="center" vertical="center" wrapText="1"/>
    </xf>
    <xf numFmtId="0" fontId="8" fillId="0" borderId="0" xfId="9" applyFont="1" applyFill="1" applyAlignment="1">
      <alignment vertical="center" wrapText="1"/>
    </xf>
    <xf numFmtId="3" fontId="10" fillId="0" borderId="2" xfId="9" quotePrefix="1" applyNumberFormat="1" applyFont="1" applyFill="1" applyBorder="1" applyAlignment="1">
      <alignment horizontal="center" vertical="center" wrapText="1"/>
    </xf>
    <xf numFmtId="3" fontId="10" fillId="0" borderId="2" xfId="23" applyNumberFormat="1" applyFont="1" applyFill="1" applyBorder="1" applyAlignment="1">
      <alignment horizontal="left" vertical="center" wrapText="1"/>
    </xf>
    <xf numFmtId="3" fontId="10" fillId="0" borderId="2" xfId="28" applyNumberFormat="1" applyFont="1" applyFill="1" applyBorder="1" applyAlignment="1">
      <alignment horizontal="center" vertical="center" wrapText="1"/>
    </xf>
    <xf numFmtId="3" fontId="15" fillId="0" borderId="2" xfId="8" applyNumberFormat="1" applyFont="1" applyFill="1" applyBorder="1" applyAlignment="1">
      <alignment horizontal="center" vertical="center" wrapText="1"/>
    </xf>
    <xf numFmtId="3" fontId="10" fillId="0" borderId="2" xfId="24" quotePrefix="1" applyNumberFormat="1" applyFont="1" applyFill="1" applyBorder="1" applyAlignment="1">
      <alignment horizontal="center" vertical="center" wrapText="1"/>
    </xf>
    <xf numFmtId="3" fontId="10" fillId="0" borderId="2" xfId="29" applyNumberFormat="1" applyFont="1" applyFill="1" applyBorder="1" applyAlignment="1">
      <alignment horizontal="center" vertical="center" wrapText="1"/>
    </xf>
    <xf numFmtId="3" fontId="30" fillId="0" borderId="2" xfId="14" applyNumberFormat="1" applyFont="1" applyFill="1" applyBorder="1" applyAlignment="1">
      <alignment horizontal="center" vertical="center" wrapText="1"/>
    </xf>
    <xf numFmtId="3" fontId="10" fillId="0" borderId="2" xfId="30" applyNumberFormat="1" applyFont="1" applyFill="1" applyBorder="1" applyAlignment="1">
      <alignment horizontal="center" vertical="center" wrapText="1"/>
    </xf>
    <xf numFmtId="3" fontId="10" fillId="0" borderId="2" xfId="21" applyNumberFormat="1" applyFont="1" applyFill="1" applyBorder="1" applyAlignment="1">
      <alignment horizontal="center" vertical="center" wrapText="1"/>
    </xf>
    <xf numFmtId="1" fontId="10" fillId="0" borderId="0" xfId="4" applyNumberFormat="1" applyFont="1" applyFill="1" applyAlignment="1">
      <alignment vertical="center"/>
    </xf>
    <xf numFmtId="0" fontId="36" fillId="0" borderId="0" xfId="8" applyFont="1" applyFill="1"/>
    <xf numFmtId="3" fontId="10" fillId="0" borderId="2" xfId="31" applyNumberFormat="1" applyFont="1" applyFill="1" applyBorder="1" applyAlignment="1">
      <alignment horizontal="left" vertical="center" wrapText="1"/>
    </xf>
    <xf numFmtId="3" fontId="10" fillId="0" borderId="2" xfId="31" applyNumberFormat="1" applyFont="1" applyFill="1" applyBorder="1" applyAlignment="1">
      <alignment horizontal="center" vertical="center" wrapText="1"/>
    </xf>
    <xf numFmtId="0" fontId="10" fillId="0" borderId="0" xfId="8" applyFont="1" applyFill="1" applyAlignment="1">
      <alignment horizontal="right"/>
    </xf>
    <xf numFmtId="3" fontId="10" fillId="0" borderId="2" xfId="32" applyNumberFormat="1" applyFont="1" applyFill="1" applyBorder="1" applyAlignment="1">
      <alignment horizontal="center" vertical="center" wrapText="1"/>
    </xf>
    <xf numFmtId="3" fontId="10" fillId="0" borderId="2" xfId="33" applyNumberFormat="1" applyFont="1" applyFill="1" applyBorder="1" applyAlignment="1">
      <alignment horizontal="center" vertical="center" wrapText="1"/>
    </xf>
    <xf numFmtId="3" fontId="10" fillId="0" borderId="2" xfId="34" applyNumberFormat="1" applyFont="1" applyFill="1" applyBorder="1" applyAlignment="1">
      <alignment horizontal="left" vertical="center" wrapText="1"/>
    </xf>
    <xf numFmtId="3" fontId="10" fillId="0" borderId="2" xfId="35" applyNumberFormat="1" applyFont="1" applyFill="1" applyBorder="1" applyAlignment="1">
      <alignment horizontal="center" vertical="center" wrapText="1"/>
    </xf>
    <xf numFmtId="3" fontId="10" fillId="0" borderId="2" xfId="21" applyNumberFormat="1" applyFont="1" applyFill="1" applyBorder="1" applyAlignment="1">
      <alignment horizontal="left" vertical="center" wrapText="1"/>
    </xf>
    <xf numFmtId="3" fontId="10" fillId="0" borderId="2" xfId="21" quotePrefix="1" applyNumberFormat="1" applyFont="1" applyFill="1" applyBorder="1" applyAlignment="1">
      <alignment horizontal="center" vertical="center" wrapText="1"/>
    </xf>
    <xf numFmtId="3" fontId="10" fillId="0" borderId="2" xfId="36" applyNumberFormat="1" applyFont="1" applyFill="1" applyBorder="1" applyAlignment="1">
      <alignment horizontal="center" vertical="center" wrapText="1"/>
    </xf>
    <xf numFmtId="3" fontId="8" fillId="0" borderId="2" xfId="14" applyNumberFormat="1" applyFont="1" applyFill="1" applyBorder="1" applyAlignment="1">
      <alignment horizontal="center" vertical="center" wrapText="1"/>
    </xf>
    <xf numFmtId="3" fontId="16" fillId="0" borderId="2" xfId="14" applyNumberFormat="1" applyFont="1" applyFill="1" applyBorder="1" applyAlignment="1">
      <alignment horizontal="center" vertical="center" wrapText="1"/>
    </xf>
    <xf numFmtId="3" fontId="10" fillId="0" borderId="2" xfId="37" applyNumberFormat="1" applyFont="1" applyFill="1" applyBorder="1" applyAlignment="1">
      <alignment horizontal="center" vertical="center" wrapText="1"/>
    </xf>
    <xf numFmtId="3" fontId="10" fillId="0" borderId="2" xfId="38" applyNumberFormat="1" applyFont="1" applyFill="1" applyBorder="1" applyAlignment="1">
      <alignment horizontal="center" vertical="center" wrapText="1"/>
    </xf>
    <xf numFmtId="3" fontId="10" fillId="0" borderId="2" xfId="39" applyNumberFormat="1" applyFont="1" applyFill="1" applyBorder="1" applyAlignment="1">
      <alignment horizontal="center" vertical="center" wrapText="1"/>
    </xf>
    <xf numFmtId="3" fontId="8" fillId="0" borderId="2" xfId="14" applyNumberFormat="1" applyFont="1" applyFill="1" applyBorder="1" applyAlignment="1">
      <alignment horizontal="left" vertical="center" wrapText="1"/>
    </xf>
    <xf numFmtId="3" fontId="8" fillId="0" borderId="2" xfId="8" quotePrefix="1" applyNumberFormat="1" applyFont="1" applyFill="1" applyBorder="1" applyAlignment="1">
      <alignment horizontal="center" vertical="center" wrapText="1"/>
    </xf>
    <xf numFmtId="3" fontId="8" fillId="0" borderId="2" xfId="10" applyNumberFormat="1" applyFont="1" applyFill="1" applyBorder="1" applyAlignment="1">
      <alignment horizontal="center" vertical="center" wrapText="1"/>
    </xf>
    <xf numFmtId="167" fontId="8" fillId="0" borderId="0" xfId="14" applyNumberFormat="1" applyFont="1" applyFill="1" applyAlignment="1">
      <alignment horizontal="center" vertical="center" wrapText="1"/>
    </xf>
    <xf numFmtId="3" fontId="11" fillId="0" borderId="2" xfId="4" applyNumberFormat="1" applyFont="1" applyFill="1" applyBorder="1" applyAlignment="1">
      <alignment horizontal="center" vertical="center" wrapText="1"/>
    </xf>
    <xf numFmtId="3" fontId="10" fillId="0" borderId="2" xfId="40" applyNumberFormat="1" applyFont="1" applyFill="1" applyBorder="1" applyAlignment="1">
      <alignment horizontal="left" vertical="center" wrapText="1"/>
    </xf>
    <xf numFmtId="3" fontId="8" fillId="0" borderId="2" xfId="9" applyNumberFormat="1" applyFont="1" applyFill="1" applyBorder="1" applyAlignment="1">
      <alignment horizontal="left" vertical="center" wrapText="1"/>
    </xf>
    <xf numFmtId="3" fontId="20" fillId="0" borderId="2" xfId="8" applyNumberFormat="1" applyFont="1" applyFill="1" applyBorder="1" applyAlignment="1">
      <alignment horizontal="center" vertical="center" wrapText="1"/>
    </xf>
    <xf numFmtId="3" fontId="38" fillId="0" borderId="2" xfId="8" applyNumberFormat="1" applyFont="1" applyFill="1" applyBorder="1" applyAlignment="1">
      <alignment horizontal="center" vertical="center" wrapText="1"/>
    </xf>
    <xf numFmtId="3" fontId="39" fillId="0" borderId="2" xfId="8" applyNumberFormat="1" applyFont="1" applyFill="1" applyBorder="1" applyAlignment="1">
      <alignment horizontal="center" vertical="center" wrapText="1"/>
    </xf>
    <xf numFmtId="0" fontId="40" fillId="0" borderId="0" xfId="8" applyFont="1" applyFill="1"/>
    <xf numFmtId="3" fontId="42" fillId="0" borderId="2" xfId="8" applyNumberFormat="1" applyFont="1" applyFill="1" applyBorder="1" applyAlignment="1">
      <alignment horizontal="center" vertical="center" wrapText="1"/>
    </xf>
    <xf numFmtId="0" fontId="43" fillId="0" borderId="0" xfId="8" applyFont="1" applyFill="1"/>
    <xf numFmtId="3" fontId="10" fillId="0" borderId="2" xfId="41" applyNumberFormat="1" applyFont="1" applyFill="1" applyBorder="1" applyAlignment="1">
      <alignment horizontal="center" vertical="center" wrapText="1"/>
    </xf>
    <xf numFmtId="3" fontId="30" fillId="0" borderId="2" xfId="8" applyNumberFormat="1" applyFont="1" applyFill="1" applyBorder="1" applyAlignment="1">
      <alignment horizontal="left" vertical="center" wrapText="1"/>
    </xf>
    <xf numFmtId="3" fontId="30" fillId="0" borderId="2" xfId="23" applyNumberFormat="1" applyFont="1" applyFill="1" applyBorder="1" applyAlignment="1">
      <alignment horizontal="center" vertical="center" wrapText="1"/>
    </xf>
    <xf numFmtId="3" fontId="30" fillId="0" borderId="2" xfId="13" applyNumberFormat="1" applyFont="1" applyFill="1" applyBorder="1" applyAlignment="1">
      <alignment horizontal="center" vertical="center" wrapText="1"/>
    </xf>
    <xf numFmtId="0" fontId="30" fillId="0" borderId="0" xfId="8" applyFont="1" applyFill="1" applyAlignment="1">
      <alignment vertical="center"/>
    </xf>
    <xf numFmtId="3" fontId="10" fillId="0" borderId="2" xfId="42" applyNumberFormat="1" applyFont="1" applyFill="1" applyBorder="1" applyAlignment="1">
      <alignment horizontal="center" vertical="center" wrapText="1"/>
    </xf>
    <xf numFmtId="3" fontId="10" fillId="0" borderId="2" xfId="12" applyNumberFormat="1" applyFont="1" applyFill="1" applyBorder="1" applyAlignment="1">
      <alignment horizontal="left" vertical="center" wrapText="1"/>
    </xf>
    <xf numFmtId="3" fontId="10" fillId="0" borderId="2" xfId="43" applyNumberFormat="1" applyFont="1" applyFill="1" applyBorder="1" applyAlignment="1">
      <alignment horizontal="center" vertical="center" wrapText="1"/>
    </xf>
    <xf numFmtId="3" fontId="18" fillId="0" borderId="2" xfId="43" applyNumberFormat="1" applyFont="1" applyFill="1" applyBorder="1" applyAlignment="1">
      <alignment horizontal="center" vertical="center" wrapText="1"/>
    </xf>
    <xf numFmtId="1" fontId="10" fillId="0" borderId="2" xfId="42" applyNumberFormat="1" applyFont="1" applyFill="1" applyBorder="1" applyAlignment="1">
      <alignment horizontal="center" vertical="center" wrapText="1"/>
    </xf>
    <xf numFmtId="1" fontId="10" fillId="0" borderId="0" xfId="42" applyNumberFormat="1" applyFont="1" applyFill="1" applyAlignment="1">
      <alignment horizontal="right" vertical="center"/>
    </xf>
    <xf numFmtId="3" fontId="10" fillId="0" borderId="2" xfId="44" applyNumberFormat="1" applyFont="1" applyFill="1" applyBorder="1" applyAlignment="1">
      <alignment horizontal="left" vertical="center" wrapText="1"/>
    </xf>
    <xf numFmtId="3" fontId="10" fillId="0" borderId="2" xfId="44" applyNumberFormat="1" applyFont="1" applyFill="1" applyBorder="1" applyAlignment="1">
      <alignment horizontal="center" vertical="center" wrapText="1"/>
    </xf>
    <xf numFmtId="3" fontId="8" fillId="0" borderId="2" xfId="44" applyNumberFormat="1" applyFont="1" applyFill="1" applyBorder="1" applyAlignment="1">
      <alignment horizontal="center" vertical="center" wrapText="1"/>
    </xf>
    <xf numFmtId="3" fontId="10" fillId="0" borderId="2" xfId="45" applyNumberFormat="1" applyFont="1" applyFill="1" applyBorder="1" applyAlignment="1">
      <alignment horizontal="center" vertical="center" wrapText="1"/>
    </xf>
    <xf numFmtId="3" fontId="8" fillId="0" borderId="2" xfId="35" applyNumberFormat="1" applyFont="1" applyFill="1" applyBorder="1" applyAlignment="1">
      <alignment horizontal="left" vertical="center" wrapText="1"/>
    </xf>
    <xf numFmtId="3" fontId="8" fillId="0" borderId="2" xfId="23" applyNumberFormat="1" applyFont="1" applyFill="1" applyBorder="1" applyAlignment="1">
      <alignment horizontal="center" vertical="center" wrapText="1"/>
    </xf>
    <xf numFmtId="0" fontId="8" fillId="0" borderId="0" xfId="8" applyFont="1" applyFill="1" applyAlignment="1">
      <alignment vertical="center"/>
    </xf>
    <xf numFmtId="3" fontId="10" fillId="0" borderId="2" xfId="35" applyNumberFormat="1" applyFont="1" applyFill="1" applyBorder="1" applyAlignment="1">
      <alignment horizontal="left" vertical="center" wrapText="1"/>
    </xf>
    <xf numFmtId="3" fontId="32" fillId="0" borderId="2" xfId="8" applyNumberFormat="1" applyFont="1" applyFill="1" applyBorder="1" applyAlignment="1">
      <alignment horizontal="center" vertical="center" wrapText="1"/>
    </xf>
    <xf numFmtId="3" fontId="15" fillId="0" borderId="2" xfId="4" applyNumberFormat="1" applyFont="1" applyFill="1" applyBorder="1" applyAlignment="1">
      <alignment horizontal="center" vertical="center" wrapText="1"/>
    </xf>
    <xf numFmtId="3" fontId="15" fillId="0" borderId="2" xfId="4" applyNumberFormat="1" applyFont="1" applyFill="1" applyBorder="1" applyAlignment="1">
      <alignment horizontal="left" vertical="center" wrapText="1"/>
    </xf>
    <xf numFmtId="0" fontId="33" fillId="0" borderId="0" xfId="8" applyFont="1" applyFill="1" applyAlignment="1">
      <alignment vertical="center"/>
    </xf>
    <xf numFmtId="3" fontId="10" fillId="0" borderId="2" xfId="46" applyNumberFormat="1" applyFont="1" applyFill="1" applyBorder="1" applyAlignment="1">
      <alignment horizontal="center" vertical="center" wrapText="1"/>
    </xf>
    <xf numFmtId="3" fontId="10" fillId="0" borderId="2" xfId="47" applyNumberFormat="1" applyFont="1" applyFill="1" applyBorder="1" applyAlignment="1">
      <alignment horizontal="center" vertical="center" wrapText="1"/>
    </xf>
    <xf numFmtId="0" fontId="22" fillId="0" borderId="0" xfId="8" applyFont="1" applyFill="1" applyAlignment="1">
      <alignment vertical="center"/>
    </xf>
    <xf numFmtId="3" fontId="10" fillId="0" borderId="2" xfId="48" applyNumberFormat="1" applyFont="1" applyFill="1" applyBorder="1" applyAlignment="1">
      <alignment horizontal="left" vertical="center" wrapText="1"/>
    </xf>
    <xf numFmtId="3" fontId="10" fillId="0" borderId="2" xfId="49" applyNumberFormat="1" applyFont="1" applyFill="1" applyBorder="1" applyAlignment="1">
      <alignment horizontal="center" vertical="center" wrapText="1"/>
    </xf>
    <xf numFmtId="0" fontId="33" fillId="0" borderId="0" xfId="9" applyFont="1" applyFill="1" applyAlignment="1"/>
    <xf numFmtId="3" fontId="25" fillId="0" borderId="2" xfId="14" applyNumberFormat="1" applyFont="1" applyFill="1" applyBorder="1" applyAlignment="1">
      <alignment horizontal="center" vertical="center" wrapText="1"/>
    </xf>
    <xf numFmtId="167" fontId="46" fillId="0" borderId="0" xfId="14" applyNumberFormat="1" applyFont="1" applyFill="1" applyAlignment="1">
      <alignment horizontal="center" vertical="center" wrapText="1"/>
    </xf>
    <xf numFmtId="3" fontId="10" fillId="0" borderId="2" xfId="7" applyNumberFormat="1" applyFont="1" applyFill="1" applyBorder="1" applyAlignment="1">
      <alignment horizontal="left" vertical="center" wrapText="1"/>
    </xf>
    <xf numFmtId="3" fontId="30" fillId="0" borderId="2" xfId="4" applyNumberFormat="1" applyFont="1" applyFill="1" applyBorder="1" applyAlignment="1">
      <alignment horizontal="center" vertical="center" wrapText="1"/>
    </xf>
    <xf numFmtId="3" fontId="10" fillId="0" borderId="2" xfId="50" applyNumberFormat="1" applyFont="1" applyFill="1" applyBorder="1" applyAlignment="1">
      <alignment horizontal="center" vertical="center" wrapText="1"/>
    </xf>
    <xf numFmtId="3" fontId="10" fillId="0" borderId="2" xfId="36" applyNumberFormat="1" applyFont="1" applyFill="1" applyBorder="1" applyAlignment="1">
      <alignment horizontal="left" vertical="center" wrapText="1"/>
    </xf>
    <xf numFmtId="3" fontId="18" fillId="0" borderId="2" xfId="39" applyNumberFormat="1" applyFont="1" applyFill="1" applyBorder="1" applyAlignment="1">
      <alignment horizontal="center" vertical="center" wrapText="1"/>
    </xf>
    <xf numFmtId="0" fontId="10" fillId="0" borderId="0" xfId="9" applyFont="1" applyFill="1" applyAlignment="1">
      <alignment vertical="center" wrapText="1"/>
    </xf>
    <xf numFmtId="3" fontId="10" fillId="0" borderId="2" xfId="51" applyNumberFormat="1" applyFont="1" applyFill="1" applyBorder="1" applyAlignment="1">
      <alignment horizontal="center" vertical="center" wrapText="1"/>
    </xf>
    <xf numFmtId="3" fontId="10" fillId="0" borderId="2" xfId="52" applyNumberFormat="1" applyFont="1" applyFill="1" applyBorder="1" applyAlignment="1">
      <alignment horizontal="left" vertical="center" wrapText="1"/>
    </xf>
    <xf numFmtId="3" fontId="10" fillId="0" borderId="2" xfId="53" applyNumberFormat="1" applyFont="1" applyFill="1" applyBorder="1" applyAlignment="1">
      <alignment horizontal="left" vertical="center" wrapText="1"/>
    </xf>
    <xf numFmtId="3" fontId="10" fillId="0" borderId="2" xfId="53" applyNumberFormat="1" applyFont="1" applyFill="1" applyBorder="1" applyAlignment="1">
      <alignment horizontal="center" vertical="center" wrapText="1"/>
    </xf>
    <xf numFmtId="3" fontId="10" fillId="0" borderId="2" xfId="54" applyNumberFormat="1" applyFont="1" applyFill="1" applyBorder="1" applyAlignment="1">
      <alignment horizontal="center" vertical="center" wrapText="1"/>
    </xf>
    <xf numFmtId="3" fontId="10" fillId="0" borderId="2" xfId="28" applyNumberFormat="1" applyFont="1" applyFill="1" applyBorder="1" applyAlignment="1">
      <alignment horizontal="left" vertical="center" wrapText="1"/>
    </xf>
    <xf numFmtId="3" fontId="10" fillId="0" borderId="2" xfId="24" applyNumberFormat="1" applyFont="1" applyFill="1" applyBorder="1" applyAlignment="1">
      <alignment horizontal="left" vertical="center" wrapText="1"/>
    </xf>
    <xf numFmtId="3" fontId="10" fillId="0" borderId="2" xfId="14" quotePrefix="1" applyNumberFormat="1" applyFont="1" applyFill="1" applyBorder="1" applyAlignment="1">
      <alignment horizontal="center" vertical="center" wrapText="1"/>
    </xf>
    <xf numFmtId="3" fontId="10" fillId="0" borderId="2" xfId="55" applyNumberFormat="1" applyFont="1" applyFill="1" applyBorder="1" applyAlignment="1">
      <alignment horizontal="left" vertical="center" wrapText="1"/>
    </xf>
    <xf numFmtId="3" fontId="10" fillId="0" borderId="2" xfId="55" applyNumberFormat="1" applyFont="1" applyFill="1" applyBorder="1" applyAlignment="1">
      <alignment horizontal="center" vertical="center" wrapText="1"/>
    </xf>
    <xf numFmtId="3" fontId="10" fillId="0" borderId="2" xfId="56" applyNumberFormat="1" applyFont="1" applyFill="1" applyBorder="1" applyAlignment="1">
      <alignment horizontal="center" vertical="center" wrapText="1"/>
    </xf>
    <xf numFmtId="167" fontId="8" fillId="0" borderId="0" xfId="56" applyNumberFormat="1" applyFont="1" applyFill="1" applyAlignment="1">
      <alignment vertical="center"/>
    </xf>
    <xf numFmtId="3" fontId="10" fillId="0" borderId="2" xfId="57" applyNumberFormat="1" applyFont="1" applyFill="1" applyBorder="1" applyAlignment="1">
      <alignment horizontal="left" vertical="center" wrapText="1"/>
    </xf>
    <xf numFmtId="3" fontId="10" fillId="0" borderId="2" xfId="57" applyNumberFormat="1" applyFont="1" applyFill="1" applyBorder="1" applyAlignment="1">
      <alignment horizontal="center" vertical="center" wrapText="1"/>
    </xf>
    <xf numFmtId="1" fontId="10" fillId="0" borderId="0" xfId="57" applyNumberFormat="1" applyFont="1" applyFill="1" applyAlignment="1">
      <alignment vertical="center"/>
    </xf>
    <xf numFmtId="3" fontId="10" fillId="0" borderId="2" xfId="49" applyNumberFormat="1" applyFont="1" applyFill="1" applyBorder="1" applyAlignment="1">
      <alignment horizontal="left" vertical="center" wrapText="1"/>
    </xf>
    <xf numFmtId="3" fontId="10" fillId="0" borderId="2" xfId="49" quotePrefix="1" applyNumberFormat="1" applyFont="1" applyFill="1" applyBorder="1" applyAlignment="1">
      <alignment horizontal="center" vertical="center" wrapText="1"/>
    </xf>
    <xf numFmtId="3" fontId="10" fillId="0" borderId="2" xfId="58" applyNumberFormat="1" applyFont="1" applyFill="1" applyBorder="1" applyAlignment="1">
      <alignment horizontal="center" vertical="center" wrapText="1"/>
    </xf>
    <xf numFmtId="3" fontId="10" fillId="0" borderId="2" xfId="16" applyNumberFormat="1" applyFont="1" applyFill="1" applyBorder="1" applyAlignment="1">
      <alignment horizontal="left" vertical="center" wrapText="1"/>
    </xf>
    <xf numFmtId="3" fontId="18" fillId="0" borderId="2" xfId="16" applyNumberFormat="1" applyFont="1" applyFill="1" applyBorder="1" applyAlignment="1">
      <alignment horizontal="center" vertical="center" wrapText="1"/>
    </xf>
    <xf numFmtId="3" fontId="10" fillId="0" borderId="2" xfId="16" applyNumberFormat="1" applyFont="1" applyFill="1" applyBorder="1" applyAlignment="1">
      <alignment horizontal="center" vertical="center" wrapText="1"/>
    </xf>
    <xf numFmtId="0" fontId="10" fillId="0" borderId="0" xfId="5" applyFont="1" applyFill="1" applyAlignment="1"/>
    <xf numFmtId="3" fontId="10" fillId="0" borderId="2" xfId="59" applyNumberFormat="1" applyFont="1" applyFill="1" applyBorder="1" applyAlignment="1">
      <alignment horizontal="center" vertical="center" wrapText="1"/>
    </xf>
    <xf numFmtId="3" fontId="10" fillId="0" borderId="2" xfId="60" applyNumberFormat="1" applyFont="1" applyFill="1" applyBorder="1" applyAlignment="1">
      <alignment horizontal="left" vertical="center" wrapText="1"/>
    </xf>
    <xf numFmtId="3" fontId="18" fillId="0" borderId="2" xfId="13" applyNumberFormat="1" applyFont="1" applyFill="1" applyBorder="1" applyAlignment="1">
      <alignment horizontal="center" vertical="center" wrapText="1"/>
    </xf>
    <xf numFmtId="0" fontId="47" fillId="0" borderId="0" xfId="8" applyFont="1" applyFill="1"/>
    <xf numFmtId="0" fontId="22" fillId="0" borderId="0" xfId="8" applyFont="1" applyFill="1" applyAlignment="1">
      <alignment horizontal="left"/>
    </xf>
    <xf numFmtId="3" fontId="48" fillId="0" borderId="0" xfId="0" applyNumberFormat="1" applyFont="1" applyFill="1" applyAlignment="1">
      <alignment horizontal="center" vertical="center" wrapText="1"/>
    </xf>
    <xf numFmtId="0" fontId="48" fillId="0" borderId="0" xfId="0" applyFont="1" applyFill="1"/>
    <xf numFmtId="3" fontId="3" fillId="0" borderId="0" xfId="0" applyNumberFormat="1" applyFont="1" applyFill="1" applyAlignment="1">
      <alignment vertical="center" wrapText="1"/>
    </xf>
    <xf numFmtId="0" fontId="13" fillId="0" borderId="0" xfId="4" applyNumberFormat="1" applyFont="1" applyFill="1" applyAlignment="1">
      <alignment horizontal="center" vertical="center" wrapText="1"/>
    </xf>
    <xf numFmtId="0" fontId="8" fillId="0" borderId="2" xfId="8" applyNumberFormat="1" applyFont="1" applyFill="1" applyBorder="1" applyAlignment="1">
      <alignment horizontal="center" vertical="center" wrapText="1"/>
    </xf>
    <xf numFmtId="0" fontId="10" fillId="0" borderId="2" xfId="8"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22" fillId="0" borderId="0" xfId="8" applyNumberFormat="1" applyFont="1" applyFill="1"/>
    <xf numFmtId="3" fontId="3" fillId="0" borderId="0" xfId="0" applyNumberFormat="1" applyFont="1" applyFill="1" applyAlignment="1">
      <alignment horizontal="center" vertical="center" wrapText="1"/>
    </xf>
    <xf numFmtId="1" fontId="13" fillId="0" borderId="0" xfId="4" applyNumberFormat="1" applyFont="1" applyFill="1" applyAlignment="1">
      <alignment horizontal="center" vertical="center" wrapText="1"/>
    </xf>
    <xf numFmtId="3" fontId="8" fillId="0" borderId="2" xfId="8" applyNumberFormat="1" applyFont="1" applyFill="1" applyBorder="1" applyAlignment="1">
      <alignment horizontal="center" vertical="center" wrapText="1"/>
    </xf>
    <xf numFmtId="3" fontId="3" fillId="0" borderId="0" xfId="0" applyNumberFormat="1" applyFont="1" applyFill="1" applyAlignment="1">
      <alignment horizontal="left" vertical="center" wrapText="1"/>
    </xf>
    <xf numFmtId="1" fontId="2" fillId="0" borderId="0" xfId="4" applyNumberFormat="1" applyFont="1" applyFill="1" applyAlignment="1">
      <alignment horizontal="center" vertical="center" wrapText="1"/>
    </xf>
    <xf numFmtId="1" fontId="5" fillId="0" borderId="1" xfId="4" applyNumberFormat="1" applyFont="1" applyFill="1" applyBorder="1" applyAlignment="1">
      <alignment horizontal="center" vertical="center" wrapText="1"/>
    </xf>
    <xf numFmtId="0" fontId="8" fillId="0" borderId="2" xfId="8"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3" fontId="10" fillId="0" borderId="2" xfId="4" applyNumberFormat="1" applyFont="1" applyFill="1" applyBorder="1" applyAlignment="1">
      <alignment horizontal="center" vertical="center" wrapText="1"/>
    </xf>
    <xf numFmtId="3" fontId="15" fillId="0" borderId="5" xfId="4" applyNumberFormat="1" applyFont="1" applyFill="1" applyBorder="1" applyAlignment="1">
      <alignment horizontal="center" vertical="center" wrapText="1"/>
    </xf>
    <xf numFmtId="3" fontId="15" fillId="0" borderId="6" xfId="4" applyNumberFormat="1" applyFont="1" applyFill="1" applyBorder="1" applyAlignment="1">
      <alignment horizontal="center" vertical="center" wrapText="1"/>
    </xf>
    <xf numFmtId="3" fontId="15" fillId="0" borderId="4" xfId="4"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0" fillId="0" borderId="5" xfId="4" applyNumberFormat="1" applyFont="1" applyFill="1" applyBorder="1" applyAlignment="1">
      <alignment horizontal="center" vertical="center" wrapText="1"/>
    </xf>
    <xf numFmtId="3" fontId="10" fillId="0" borderId="6" xfId="4" applyNumberFormat="1" applyFont="1" applyFill="1" applyBorder="1" applyAlignment="1">
      <alignment horizontal="center" vertical="center" wrapText="1"/>
    </xf>
    <xf numFmtId="3" fontId="10" fillId="0" borderId="4" xfId="4" applyNumberFormat="1" applyFont="1" applyFill="1" applyBorder="1" applyAlignment="1">
      <alignment horizontal="center" vertical="center" wrapText="1"/>
    </xf>
    <xf numFmtId="3" fontId="10" fillId="0" borderId="10" xfId="4"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3" fontId="10" fillId="0" borderId="3" xfId="4" applyNumberFormat="1" applyFont="1" applyFill="1" applyBorder="1" applyAlignment="1">
      <alignment horizontal="center" vertical="center" wrapText="1"/>
    </xf>
    <xf numFmtId="3" fontId="10" fillId="0" borderId="7" xfId="4" applyNumberFormat="1" applyFont="1" applyFill="1" applyBorder="1" applyAlignment="1">
      <alignment horizontal="center" vertical="center" wrapText="1"/>
    </xf>
    <xf numFmtId="3" fontId="10" fillId="0" borderId="8" xfId="4" applyNumberFormat="1" applyFont="1" applyFill="1" applyBorder="1" applyAlignment="1">
      <alignment horizontal="center" vertical="center" wrapText="1"/>
    </xf>
    <xf numFmtId="3" fontId="10" fillId="0" borderId="9" xfId="4" applyNumberFormat="1" applyFont="1" applyFill="1" applyBorder="1" applyAlignment="1">
      <alignment horizontal="center" vertical="center" wrapText="1"/>
    </xf>
    <xf numFmtId="3" fontId="3" fillId="0" borderId="0" xfId="0" applyNumberFormat="1" applyFont="1" applyFill="1" applyAlignment="1">
      <alignment horizontal="right" vertical="center" wrapText="1"/>
    </xf>
    <xf numFmtId="49" fontId="3" fillId="0" borderId="0" xfId="1" applyNumberFormat="1" applyFont="1" applyAlignment="1">
      <alignment horizontal="center" vertical="center" wrapText="1"/>
    </xf>
    <xf numFmtId="0" fontId="5" fillId="0" borderId="0" xfId="2" applyFont="1" applyAlignment="1">
      <alignment horizontal="center" vertical="center" wrapText="1"/>
    </xf>
    <xf numFmtId="166" fontId="5" fillId="0" borderId="0" xfId="3" applyNumberFormat="1" applyFont="1" applyFill="1" applyBorder="1" applyAlignment="1">
      <alignment horizontal="center" vertical="center" wrapText="1"/>
    </xf>
    <xf numFmtId="3" fontId="8" fillId="0" borderId="2" xfId="1" applyNumberFormat="1" applyFont="1" applyBorder="1" applyAlignment="1">
      <alignment horizontal="center" vertical="center" wrapText="1"/>
    </xf>
    <xf numFmtId="3" fontId="8" fillId="0" borderId="2" xfId="3" applyNumberFormat="1" applyFont="1" applyFill="1" applyBorder="1" applyAlignment="1">
      <alignment horizontal="center" vertical="center" wrapText="1"/>
    </xf>
    <xf numFmtId="3" fontId="8" fillId="0" borderId="2" xfId="8" applyNumberFormat="1" applyFont="1" applyFill="1" applyBorder="1" applyAlignment="1">
      <alignment horizontal="left" vertical="center" wrapText="1"/>
    </xf>
    <xf numFmtId="1" fontId="5" fillId="0" borderId="0" xfId="4" applyNumberFormat="1" applyFont="1" applyFill="1" applyBorder="1" applyAlignment="1">
      <alignment horizontal="right" vertical="center" wrapText="1"/>
    </xf>
  </cellXfs>
  <cellStyles count="61">
    <cellStyle name="Comma [0] 2" xfId="46"/>
    <cellStyle name="Comma 10" xfId="18"/>
    <cellStyle name="Comma 10 10" xfId="7"/>
    <cellStyle name="Comma 10 2" xfId="14"/>
    <cellStyle name="Comma 10 2 2" xfId="47"/>
    <cellStyle name="Comma 11" xfId="21"/>
    <cellStyle name="Comma 15" xfId="6"/>
    <cellStyle name="Comma 2" xfId="3"/>
    <cellStyle name="Comma 2 2" xfId="17"/>
    <cellStyle name="Comma 2 2 3" xfId="11"/>
    <cellStyle name="Comma 2 2 3 2" xfId="28"/>
    <cellStyle name="Comma 2 3" xfId="39"/>
    <cellStyle name="Comma 2 6" xfId="56"/>
    <cellStyle name="Comma 22" xfId="38"/>
    <cellStyle name="Comma 3" xfId="13"/>
    <cellStyle name="Comma 4" xfId="36"/>
    <cellStyle name="Comma 5 3 2 2" xfId="51"/>
    <cellStyle name="Comma 5 3 2 2 2" xfId="45"/>
    <cellStyle name="Comma 5 4 2" xfId="59"/>
    <cellStyle name="Comma 53" xfId="33"/>
    <cellStyle name="Comma 6" xfId="35"/>
    <cellStyle name="Comma_BIEU MAU KEM THEO CV 10.2012 SOAT LAI KH" xfId="29"/>
    <cellStyle name="Comma_Sheet4" xfId="58"/>
    <cellStyle name="Comma_TPCP (1)11" xfId="10"/>
    <cellStyle name="Normal" xfId="0" builtinId="0"/>
    <cellStyle name="Normal 10" xfId="24"/>
    <cellStyle name="Normal 10 2 3 2" xfId="5"/>
    <cellStyle name="Normal 12 2" xfId="52"/>
    <cellStyle name="Normal 14" xfId="48"/>
    <cellStyle name="Normal 17" xfId="55"/>
    <cellStyle name="Normal 2" xfId="9"/>
    <cellStyle name="Normal 2 2" xfId="30"/>
    <cellStyle name="Normal 2 2 2" xfId="50"/>
    <cellStyle name="Normal 2 3" xfId="31"/>
    <cellStyle name="Normal 2 3 2 2" xfId="53"/>
    <cellStyle name="Normal 3" xfId="8"/>
    <cellStyle name="Normal 3 2 8" xfId="12"/>
    <cellStyle name="Normal 3 2 8 2" xfId="26"/>
    <cellStyle name="Normal 4" xfId="41"/>
    <cellStyle name="Normal 4 3" xfId="37"/>
    <cellStyle name="Normal 5" xfId="19"/>
    <cellStyle name="Normal 55" xfId="32"/>
    <cellStyle name="Normal 6" xfId="27"/>
    <cellStyle name="Normal 7 3 2" xfId="23"/>
    <cellStyle name="Normal 8" xfId="1"/>
    <cellStyle name="Normal 8 2" xfId="43"/>
    <cellStyle name="Normal 9" xfId="34"/>
    <cellStyle name="Normal_Bang lay moi" xfId="15"/>
    <cellStyle name="Normal_BC Tổng" xfId="60"/>
    <cellStyle name="Normal_Bieu 03" xfId="16"/>
    <cellStyle name="Normal_Bieu mau (CV ) 2 2" xfId="4"/>
    <cellStyle name="Normal_Bieu mau (CV ) 2_BIEU TH cắt giảm quy mô (CV 76-UBND)" xfId="44"/>
    <cellStyle name="Normal_Bieu mau (CV ) 2_BIEU TH NO DONG XDCB DEN 31.12.2014" xfId="57"/>
    <cellStyle name="Normal_Bieu mau (CV ) 2_BIEU TH XDCB(chinh thuc)" xfId="20"/>
    <cellStyle name="Normal_Bieu mau (CV ) 2_BIEU XD KH TRUNG HAN 2016-2020 (a.h)" xfId="42"/>
    <cellStyle name="Normal_BIEU MAU TONG HOP NO DONG 4.2014 (ĐC Kho bac ) 2" xfId="22"/>
    <cellStyle name="Normal_DIEN_LUC_TINH 2011_BIEU MAU" xfId="25"/>
    <cellStyle name="Normal_KH XDCB 2004 (QD 3312)" xfId="40"/>
    <cellStyle name="Normal_Sheet1" xfId="2"/>
    <cellStyle name="Normal_Sheet1 2" xfId="49"/>
    <cellStyle name="Percent 2 2" xfId="54"/>
  </cellStyles>
  <dxfs count="52">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uenzel\My%20Documents\Nigeria\RICE\CBA\19-07-TS%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1"/>
      <sheetName val="annuity"/>
      <sheetName val="FT_1"/>
      <sheetName val="ET_1"/>
      <sheetName val="0 Overview"/>
      <sheetName val="1 excDT"/>
      <sheetName val="c1 SUMYEAR"/>
      <sheetName val="c2 SUMFIN"/>
      <sheetName val="c5-6_ha"/>
      <sheetName val="5phase"/>
      <sheetName val="3 ecSUMYEAR"/>
      <sheetName val="3 fSUMYEAR"/>
      <sheetName val="CBAsum"/>
      <sheetName val="Sens"/>
      <sheetName val="22 ERR"/>
      <sheetName val="22 FIRR"/>
      <sheetName val="23 ESens"/>
      <sheetName val="23 FSens"/>
      <sheetName val="1 Price"/>
      <sheetName val="2-3 IPP"/>
      <sheetName val="4 finMod1"/>
      <sheetName val="4b ecMod1"/>
      <sheetName val="5 finMod2"/>
      <sheetName val="5b ecMod2"/>
      <sheetName val="GMsum"/>
      <sheetName val="6 Prod"/>
      <sheetName val="8-9 Yield"/>
      <sheetName val="8-9 MaCap"/>
      <sheetName val="10-13 SilCap"/>
      <sheetName val="16 MaCost"/>
      <sheetName val="17 Machine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Chi tiết Goc -AB"/>
      <sheetName val="SILICATE"/>
      <sheetName val="6823_PS_1700"/>
      <sheetName val="PU_ITALY_"/>
      <sheetName val="6823_PS_17001"/>
      <sheetName val="PU_ITALY_1"/>
      <sheetName val="갑지"/>
      <sheetName val="6823_PS_17002"/>
      <sheetName val="PU_ITALY_2"/>
      <sheetName val="XD4Poppy"/>
      <sheetName val="cot_xa"/>
      <sheetName val="giavl"/>
      <sheetName val="Ty le"/>
      <sheetName val="V-M(Bdinh)"/>
      <sheetName val="PT ksat"/>
      <sheetName val="LUONG KS"/>
      <sheetName val="May"/>
      <sheetName val="heso"/>
      <sheetName val="PTDG"/>
      <sheetName val="THDT"/>
      <sheetName val="VAT LIEU"/>
      <sheetName val="DTCT"/>
      <sheetName val="ranh hong"/>
      <sheetName val="NC"/>
      <sheetName val="Bia"/>
      <sheetName val="TT35"/>
      <sheetName val="gVL"/>
      <sheetName val="DATA"/>
      <sheetName val="luong"/>
      <sheetName val="MTO REV.2(ARMOR)"/>
      <sheetName val="??-BLDG"/>
      <sheetName val="Equipment"/>
      <sheetName val="DT_THAU"/>
      <sheetName val="DGVL"/>
      <sheetName val="Sheet3"/>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__-BLDG"/>
      <sheetName val="ND"/>
      <sheetName val="THCP Lap dat"/>
      <sheetName val="THCP xay dung"/>
      <sheetName val="Don gia XD"/>
      <sheetName val="Du toan XD"/>
      <sheetName val="NC+MTC"/>
      <sheetName val="MAIN GATE HOUSE"/>
      <sheetName val="CT -THVLNC"/>
      <sheetName val="Chiet tinh"/>
      <sheetName val="Giathanh1m3BT"/>
      <sheetName val="san dao"/>
      <sheetName val="KH tai chinh khoa san"/>
      <sheetName val="BG"/>
      <sheetName val="B-B"/>
      <sheetName val="Chenh lech vat tu"/>
      <sheetName val="Chiet tinh dz35"/>
      <sheetName val="Chi ti?t Goc -AB"/>
      <sheetName val="Chi ti_t Goc -AB"/>
      <sheetName val="TH"/>
      <sheetName val="PNT-QUOT-#3"/>
      <sheetName val="COAT&amp;WRAP-QIOT-#3"/>
      <sheetName val="THKL"/>
      <sheetName val="00000000"/>
      <sheetName val="10000000"/>
      <sheetName val="68-69"/>
      <sheetName val="Chi tiet ranh"/>
      <sheetName val="Duong Ngang"/>
      <sheetName val="San gia co"/>
      <sheetName val="Bien Bao"/>
      <sheetName val="Coc tieu - Coc H"/>
      <sheetName val="Luong A3"/>
      <sheetName val="Luong TT01"/>
      <sheetName val="DG_TN TB LE (2)"/>
      <sheetName val="125x125"/>
      <sheetName val="TN"/>
      <sheetName val="NC "/>
      <sheetName val="Luong BN"/>
      <sheetName val="Luong TB"/>
      <sheetName val="Ca may TB"/>
      <sheetName val="Máy BN"/>
      <sheetName val="QD957"/>
      <sheetName val="GiaVT"/>
      <sheetName val="Bang cap"/>
      <sheetName val="Electrical Breakdown"/>
      <sheetName val="NOTE"/>
      <sheetName val="Canopy,SS5"/>
      <sheetName val="Vat tu"/>
      <sheetName val="Canopy,SS5 (2)"/>
      <sheetName val="Rate"/>
      <sheetName val="RAB AR&amp;STR"/>
      <sheetName val="escon"/>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C.BI DAO"/>
      <sheetName val="RFI-1"/>
      <sheetName val="DGCT"/>
      <sheetName val="vlieu"/>
      <sheetName val="Cp&gt;10-Ln&lt;10"/>
      <sheetName val="Ln&lt;20"/>
      <sheetName val="EIRR&gt;1&lt;1"/>
      <sheetName val="EIRR&gt; 2"/>
      <sheetName val="EIRR&lt;2"/>
      <sheetName val="KH-Q1,Q2,01"/>
      <sheetName val="TTVanChuyen"/>
      <sheetName val="mac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DG "/>
      <sheetName val="AASHTO92"/>
      <sheetName val="Lương"/>
      <sheetName val="Ca máy"/>
      <sheetName val="TH khối lượng phải làm"/>
      <sheetName val="Tien do TV"/>
      <sheetName val="Config"/>
      <sheetName val="CP Du phong"/>
      <sheetName val="Tong hop kinh phi"/>
      <sheetName val="THDT goi thau TB"/>
      <sheetName val="QD79"/>
      <sheetName val="B1.CN"/>
      <sheetName val="Máy"/>
      <sheetName val="DLdauvao"/>
      <sheetName val="Du lieu CKN"/>
      <sheetName val="THCP Tuyen"/>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Tho lai may"/>
      <sheetName val="Don gia LD"/>
      <sheetName val="THDG"/>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sheetData sheetId="237" refreshError="1"/>
      <sheetData sheetId="238" refreshError="1"/>
      <sheetData sheetId="239" refreshError="1"/>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C"/>
      <sheetName val="NL"/>
      <sheetName val="SILICATE"/>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물량표S"/>
      <sheetName val="DG"/>
      <sheetName val="XT_Buoc 3"/>
      <sheetName val="PU_ITALY_"/>
      <sheetName val="TH_DZ35"/>
      <sheetName val="Tro_giup"/>
      <sheetName val="DON_GIA_CAN_THO"/>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TONGKE-HT"/>
      <sheetName val="Control"/>
      <sheetName val="THVATTU"/>
      <sheetName val="7606 DZ"/>
      <sheetName val="gvl"/>
      <sheetName val="402"/>
      <sheetName val="dongia (2)"/>
      <sheetName val="dnc4"/>
      <sheetName val="갑지"/>
      <sheetName val="Adix A"/>
      <sheetName val="Mall"/>
      <sheetName val="침하계"/>
      <sheetName val="BETON"/>
      <sheetName val="24-ACMV"/>
      <sheetName val="PU_ITALY_1"/>
      <sheetName val="TH_DZ351"/>
      <sheetName val="Tro_giup1"/>
      <sheetName val="DON_GIA_CAN_THO1"/>
      <sheetName val="PU_ITALY_2"/>
      <sheetName val="TH_DZ352"/>
      <sheetName val="Tro_giup2"/>
      <sheetName val="DON_GIA_CAN_THO2"/>
      <sheetName val="Don_gia_chi_tiet"/>
      <sheetName val="dg67-1"/>
      <sheetName val="Ky Lam Bridge"/>
      <sheetName val="Provisional Sums Item"/>
      <sheetName val="Gas Pressure Welding"/>
      <sheetName val="General Item&amp;General Requiremen"/>
      <sheetName val="General Items"/>
      <sheetName val="Regenral Requirements"/>
      <sheetName val="DGTH"/>
      <sheetName val="HĐ ngoài"/>
      <sheetName val="Don_gia"/>
      <sheetName val="DON_GIA_TRAM_(3)"/>
      <sheetName val="7606_DZ"/>
      <sheetName val="TONG_HOP_VL-NC_TT"/>
      <sheetName val="CHITIET_VL-NC-TT_-1p"/>
      <sheetName val="KPVC-BD_"/>
      <sheetName val="Ng.hàng xà+bulong"/>
      <sheetName val="chiet tinh"/>
      <sheetName val="S-curve "/>
      <sheetName val="TH_CNO"/>
      <sheetName val="NK_CHUNG"/>
      <sheetName val="CBKC-110"/>
      <sheetName val="CTG"/>
      <sheetName val="SL"/>
      <sheetName val="CT vat lieu"/>
      <sheetName val="vcdngan"/>
      <sheetName val="Du Toan"/>
      <sheetName val="NGUON"/>
      <sheetName val="DONVIBAN"/>
      <sheetName val="PROFILE"/>
      <sheetName val="BANCO (2)"/>
      <sheetName val="MT DPin (2)"/>
      <sheetName val="Commercial value"/>
      <sheetName val="NC"/>
      <sheetName val="TONG HOP VL-NC"/>
      <sheetName val="lam-moi"/>
      <sheetName val="So doi chieu LC"/>
      <sheetName val="366"/>
      <sheetName val="DG-VL"/>
      <sheetName val="PTDGCT"/>
      <sheetName val="TONG HOP T5 1998"/>
      <sheetName val="VL"/>
      <sheetName val="phuluc1"/>
      <sheetName val="A1.CN"/>
      <sheetName val="Đầu vào"/>
      <sheetName val="PTDG"/>
      <sheetName val="May"/>
      <sheetName val="DG DZ"/>
      <sheetName val="DG TBA"/>
      <sheetName val="DGXD"/>
      <sheetName val="TBA"/>
      <sheetName val="4.PTDG"/>
      <sheetName val="Du_lieu"/>
      <sheetName val="project management"/>
      <sheetName val="DG thep ma kem"/>
      <sheetName val="dm366"/>
      <sheetName val="실행철강하도"/>
      <sheetName val="SITE-E"/>
      <sheetName val="chitimc"/>
      <sheetName val="giathanh1"/>
      <sheetName val="THVT"/>
      <sheetName val="P"/>
      <sheetName val="MAIN GATE HOUSE"/>
      <sheetName val="O20"/>
      <sheetName val="집계표"/>
      <sheetName val="CAT_5"/>
      <sheetName val="BQMP"/>
      <sheetName val="산근"/>
      <sheetName val="inter"/>
      <sheetName val="대비"/>
      <sheetName val="REINF."/>
      <sheetName val="SKETCH"/>
      <sheetName val="LOADS"/>
      <sheetName val="Titles"/>
      <sheetName val="Rates 2009"/>
      <sheetName val="Dulieu"/>
      <sheetName val="K95"/>
      <sheetName val="K98"/>
      <sheetName val="LaborPY"/>
      <sheetName val="LaborKH"/>
      <sheetName val="Equip "/>
      <sheetName val="Material"/>
      <sheetName val="KPTH-T12"/>
      <sheetName val="Thamgia-T10"/>
      <sheetName val="Ts"/>
      <sheetName val="DM"/>
      <sheetName val="DM 6061"/>
      <sheetName val="Gia"/>
      <sheetName val="bt19"/>
      <sheetName val="Btr25"/>
      <sheetName val="Bang KL"/>
      <sheetName val="A1, May"/>
      <sheetName val="Máy"/>
      <sheetName val="Vat lieu"/>
      <sheetName val="Cong"/>
      <sheetName val="Don gia chi tiet DIEN 2"/>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XD"/>
      <sheetName val="Cuongricc"/>
      <sheetName val="CT-35"/>
      <sheetName val="CT-0.4KV"/>
      <sheetName val="Data Input"/>
      <sheetName val="damgiua"/>
      <sheetName val="dgct"/>
      <sheetName val="????"/>
      <sheetName val="Cp&gt;10-Ln&lt;10"/>
      <sheetName val="Ln&lt;20"/>
      <sheetName val="EIRR&gt;1&lt;1"/>
      <sheetName val="EIRR&gt; 2"/>
      <sheetName val="EIRR&lt;2"/>
      <sheetName val="Sheet2"/>
      <sheetName val="Chenh lech vat tu"/>
      <sheetName val="Keothep"/>
      <sheetName val="Re-bar"/>
      <sheetName val="DLDTLN"/>
      <sheetName val="차액보증"/>
      <sheetName val="Config"/>
      <sheetName val="DMCP"/>
      <sheetName val="HS_TDT"/>
      <sheetName val="ALLOWANCE"/>
      <sheetName val="MH RATE"/>
      <sheetName val="Sheet3"/>
      <sheetName val="금융비용"/>
      <sheetName val="입찰안"/>
      <sheetName val="BGD"/>
      <sheetName val="KCS"/>
      <sheetName val="KD"/>
      <sheetName val="KT"/>
      <sheetName val="KTNL"/>
      <sheetName val="KH"/>
      <sheetName val="PX-SX"/>
      <sheetName val="TC"/>
      <sheetName val="Lcau - Lxuc"/>
      <sheetName val="WT-LIST"/>
      <sheetName val="EXTERNAL"/>
      <sheetName val="Trạm biến áp"/>
      <sheetName val="Đơn Giá "/>
      <sheetName val="Chi tiet XD TBA"/>
      <sheetName val="Giá"/>
      <sheetName val="DM1776"/>
      <sheetName val="DM228"/>
      <sheetName val="DM4970"/>
      <sheetName val="Camay_DP"/>
      <sheetName val="DM6061"/>
      <sheetName val="Luong2"/>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TXL"/>
      <sheetName val="DonGiaLD"/>
      <sheetName val="Gia vat tu"/>
      <sheetName val="6787CWFASE2CASE2_00.xls"/>
      <sheetName val="list"/>
      <sheetName val="T&amp;D"/>
      <sheetName val="Ca máy"/>
      <sheetName val="Cước VC + ĐM CP Tư vấn"/>
      <sheetName val="Dự toán"/>
      <sheetName val="Đơn Giá TH"/>
      <sheetName val="Nhân công"/>
      <sheetName val="Phân tích"/>
      <sheetName val="Hệ số"/>
      <sheetName val="C.P Thiết bị"/>
      <sheetName val="T.H Kinh phí"/>
      <sheetName val="Vật tư"/>
      <sheetName val="Trang bìa"/>
      <sheetName val="???S"/>
      <sheetName val="???"/>
      <sheetName val="??"/>
      <sheetName val="HÐ ngoài"/>
      <sheetName val="??????"/>
      <sheetName val="HÐ_ngoài"/>
      <sheetName val="KL Chi tiết Xây tô"/>
      <sheetName val="7606-TBA"/>
      <sheetName val="7606-ĐZ"/>
      <sheetName val="DM 67"/>
      <sheetName val="DG7606"/>
      <sheetName val="MTL$-INTER"/>
      <sheetName val="DG1426"/>
      <sheetName val="KH-Q1,Q2,01"/>
      <sheetName val="CT1"/>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 tiet"/>
      <sheetName val="07Base Cost"/>
      <sheetName val="1.R18 BF"/>
      <sheetName val="A"/>
      <sheetName val="G"/>
      <sheetName val="F-B"/>
      <sheetName val="H-J"/>
      <sheetName val="6.External works-R18"/>
      <sheetName val="BIDDING-SUM"/>
      <sheetName val="Bill 1_Quy dinh chung"/>
      <sheetName val="BM"/>
      <sheetName val="01"/>
      <sheetName val="02"/>
      <sheetName val=" 03"/>
      <sheetName val="04"/>
      <sheetName val="05"/>
      <sheetName val="06"/>
      <sheetName val="07"/>
      <sheetName val="08"/>
      <sheetName val="09"/>
      <sheetName val="chieu day san"/>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負荷集計（断熱不燃）"/>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Podium Concrete Works"/>
      <sheetName val="KLCT- TOWER"/>
      <sheetName val="KLCT- PODIUM"/>
      <sheetName val="Tower - Concrete Works"/>
      <sheetName val="Duc_bk"/>
      <sheetName val="실행"/>
      <sheetName val="Bill-04 ket cau thap- UNI"/>
      <sheetName val="Chi tiet KL"/>
      <sheetName val="Tổng hợp KL"/>
      <sheetName val="Gia thanh chuoi su"/>
      <sheetName val="Tiep dia"/>
      <sheetName val="Don gia vung III-Can Tho"/>
      <sheetName val="DGG"/>
      <sheetName val="INDEX"/>
      <sheetName val="base"/>
      <sheetName val="Area Cal"/>
      <sheetName val="Phan khai KLuong"/>
      <sheetName val="Duphong"/>
      <sheetName val="PAGE 1"/>
      <sheetName val="GAEYO"/>
      <sheetName val="Đầu tư"/>
      <sheetName val="Barrem"/>
      <sheetName val="INFO"/>
      <sheetName val="Summary"/>
      <sheetName val="DTICH"/>
      <sheetName val="Xay lapduongR3"/>
      <sheetName val="CANDOI"/>
      <sheetName val="MATK"/>
      <sheetName val="NHATKY"/>
      <sheetName val="Standardwerte"/>
      <sheetName val="BKBANRA"/>
      <sheetName val="BKMUAVAO"/>
      <sheetName val="DL"/>
      <sheetName val="CE(E)"/>
      <sheetName val="CE(M)"/>
      <sheetName val="Project Data"/>
      <sheetName val="Loại Vật tư"/>
      <sheetName val="tonghop"/>
      <sheetName val="DATA2"/>
      <sheetName val="PEDESB"/>
      <sheetName val="TH Vat tu"/>
      <sheetName val="Cửa"/>
      <sheetName val="JP_List"/>
      <sheetName val="SUBS"/>
      <sheetName val="Feeds"/>
      <sheetName val="final list 2005"/>
      <sheetName val="final_list_2005"/>
      <sheetName val="WORKINGS"/>
      <sheetName val="LV data"/>
      <sheetName val="dg tphcm"/>
      <sheetName val="DUCVIETPQ"/>
      <sheetName val="INFOR-ST"/>
      <sheetName val="T.KÊ K.CẤU"/>
      <sheetName val="Bill 01 - CTN"/>
      <sheetName val="Bill 2.2 Villa 2 beds"/>
      <sheetName val="D&amp;W"/>
      <sheetName val="Bang trong luong rieng thep"/>
      <sheetName val="갑지1"/>
      <sheetName val="LEGEND"/>
      <sheetName val="6PILE  (돌출)"/>
      <sheetName val="6MONTHS"/>
      <sheetName val="gia cong tac"/>
      <sheetName val="____"/>
      <sheetName val="Measure 1306"/>
      <sheetName val="0"/>
      <sheetName val="PRI-LS"/>
      <sheetName val="NKC6"/>
      <sheetName val="DTXD"/>
      <sheetName val="Door and window"/>
      <sheetName val="DETAIL "/>
      <sheetName val="GV1-D13 (Casement door)"/>
      <sheetName val="CPDDII"/>
      <sheetName val="NVL"/>
      <sheetName val="Note"/>
      <sheetName val="DLdauvao"/>
      <sheetName val="CẤP THOÁT NƯỚC"/>
      <sheetName val="ESTI."/>
      <sheetName val="TH MTC"/>
      <sheetName val="TH N.Cong"/>
      <sheetName val="project_management"/>
      <sheetName val="MAIN_GATE_HOUSE"/>
      <sheetName val="REINF_"/>
      <sheetName val="Du_toan"/>
      <sheetName val="Bang_KL"/>
      <sheetName val="MH_RATE"/>
      <sheetName val="Lcau_-_Lxuc"/>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DG7606DZ"/>
      <sheetName val="BẢNG KHỐI LƯỢNG TỔNG HỢP"/>
      <sheetName val="VND"/>
      <sheetName val="Buy vs. Lease Car"/>
      <sheetName val="___S"/>
      <sheetName val="___"/>
      <sheetName val="__"/>
      <sheetName val="______"/>
      <sheetName val="GTTBA"/>
      <sheetName val="Hardware"/>
      <sheetName val="HWW"/>
      <sheetName val="TH_CPTB"/>
      <sheetName val="CP Khac cuoc VC"/>
      <sheetName val="新规"/>
      <sheetName val="Code"/>
      <sheetName val="Budget Code"/>
      <sheetName val="Master"/>
      <sheetName val="CTKL KTX HT"/>
      <sheetName val="2.Chiet tinh"/>
      <sheetName val="I-KAMAR"/>
      <sheetName val="daf-3(OK)"/>
      <sheetName val="daf-7(OK)"/>
      <sheetName val="subcon sched"/>
      <sheetName val="NHÀ NHẬP LIỆU"/>
      <sheetName val="MÓNG SILO"/>
      <sheetName val="PRE (E)"/>
      <sheetName val="HVAC.BLOCK B4"/>
      <sheetName val="SEX"/>
      <sheetName val="SourceData"/>
      <sheetName val="Z"/>
      <sheetName val="Tong du toan"/>
      <sheetName val="Bill 2 - ketcau"/>
      <sheetName val="A1"/>
      <sheetName val="IBASE"/>
      <sheetName val="DANHMUC"/>
      <sheetName val="13-Cốt thép (10mm&lt;D≤18mm) FO16"/>
      <sheetName val="du lieu du toan"/>
      <sheetName val="RAB_AR&amp;STR2"/>
      <sheetName val="chi_tiet_TBA2"/>
      <sheetName val="chi_tiet_C2"/>
      <sheetName val="Customize_Your_Purchase_Order2"/>
      <sheetName val="CHITIET_VL-NC-TT-3p1"/>
      <sheetName val="HĐ_ngoài1"/>
      <sheetName val="XT_Buoc_31"/>
      <sheetName val="dongia_(2)1"/>
      <sheetName val="Adix_A1"/>
      <sheetName val="S-curve_1"/>
      <sheetName val="So_doi_chieu_LC1"/>
      <sheetName val="Equip_"/>
      <sheetName val="A1_CN"/>
      <sheetName val="Đầu_vào"/>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Chi tiet lan can"/>
      <sheetName val="PU_ITALY_4"/>
      <sheetName val="Tro_giup4"/>
      <sheetName val="TH_DZ354"/>
      <sheetName val="CHITIET_VL-NC-TT_-1p2"/>
      <sheetName val="TONG_HOP_VL-NC_TT2"/>
      <sheetName val="KPVC-BD_2"/>
      <sheetName val="Don_gia2"/>
      <sheetName val="#REF!"/>
      <sheetName val="Luong NII"/>
      <sheetName val="Cpbetong"/>
      <sheetName val="366fun"/>
      <sheetName val="DM_60606061"/>
      <sheetName val="DINH MUC THI NGHIEM"/>
      <sheetName val="CUOCVC"/>
      <sheetName val="Luong NI"/>
      <sheetName val="Vatlieu"/>
      <sheetName val="CT"/>
      <sheetName val="DTCTchung"/>
      <sheetName val="cuocbd"/>
      <sheetName val="CUOC"/>
      <sheetName val="Dlieu dau vao"/>
      <sheetName val="7606"/>
      <sheetName val="OT"/>
      <sheetName val="Income Statement"/>
      <sheetName val="Shareholders' Equity"/>
      <sheetName val="DON_GIA_TRAM_(3)2"/>
      <sheetName val="DON_GIA_CAN_THO4"/>
      <sheetName val="7606_DZ2"/>
      <sheetName val="Don_gia_chi_tiet2"/>
      <sheetName val="Gia_vat_tu1"/>
      <sheetName val="Ky_Lam_Bridge1"/>
      <sheetName val="Provisional_Sums_Item1"/>
      <sheetName val="Gas_Pressure_Welding1"/>
      <sheetName val="General_Item&amp;General_Requireme1"/>
      <sheetName val="General_Items1"/>
      <sheetName val="Regenral_Requirements1"/>
      <sheetName val="Ng_hàng_xà+bulong1"/>
      <sheetName val="CT_vat_lieu1"/>
      <sheetName val="Income_Statement1"/>
      <sheetName val="Shareholders'_Equity1"/>
      <sheetName val="Gia_vat_tu"/>
      <sheetName val="Income_Statement"/>
      <sheetName val="Shareholders'_Equity"/>
      <sheetName val="VC.xd"/>
      <sheetName val="Gia.VLTB"/>
      <sheetName val="B.Luong"/>
      <sheetName val="C.May"/>
      <sheetName val="don_giaQB"/>
      <sheetName val="dm 366"/>
      <sheetName val="DM 6060"/>
      <sheetName val="DM_4970"/>
      <sheetName val="TK-TUBU"/>
      <sheetName val="DGIA"/>
      <sheetName val="TT"/>
      <sheetName val="LX -TT05"/>
      <sheetName val="NC Moi TT05"/>
      <sheetName val="project_management1"/>
      <sheetName val="REINF_1"/>
      <sheetName val="Rates_20091"/>
      <sheetName val="Du_toan1"/>
      <sheetName val="MAIN_GATE_HOUSE1"/>
      <sheetName val="Commercial_value1"/>
      <sheetName val="dgtn"/>
      <sheetName val="DinhMuc"/>
      <sheetName val="DM7606"/>
      <sheetName val="XDM22"/>
      <sheetName val="Gvlch"/>
      <sheetName val="DGLX"/>
      <sheetName val="DG 1426"/>
      <sheetName val="7606(TT01)"/>
      <sheetName val="7606TBA(TT01)"/>
      <sheetName val="DG7606TBA"/>
      <sheetName val="CTTN"/>
      <sheetName val="Luong_Cnhan"/>
      <sheetName val="DMTN"/>
      <sheetName val="VatTU"/>
      <sheetName val="DM_336cai tao"/>
      <sheetName val="Dongia7606new"/>
      <sheetName val="Luong BN"/>
      <sheetName val="Luong TB"/>
      <sheetName val="Ca may TB"/>
      <sheetName val="Ca máy BN"/>
      <sheetName val="Vật liệu"/>
      <sheetName val="dghn"/>
      <sheetName val="NEW-PANEL"/>
      <sheetName val="D &amp; W sizes"/>
      <sheetName val="경비2내역"/>
      <sheetName val="Unit_Div6"/>
      <sheetName val="Purchase Order"/>
      <sheetName val="Main"/>
      <sheetName val="DL ĐẦU VÀO"/>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ctive"/>
      <sheetName val="PMS"/>
      <sheetName val="CTEMCOST"/>
      <sheetName val="DongiaVL2"/>
      <sheetName val="Analisa &amp; Upah"/>
      <sheetName val="BOQ건축"/>
      <sheetName val="Formwork"/>
      <sheetName val="DETAIL_"/>
      <sheetName val="1_MV"/>
      <sheetName val="Ktmo"/>
      <sheetName val="FAB별"/>
      <sheetName val="Thép CKN"/>
      <sheetName val="Du lieu"/>
      <sheetName val="Cash2"/>
      <sheetName val="Markup"/>
      <sheetName val="BocXep"/>
      <sheetName val="VCBo"/>
      <sheetName val="VCThuy"/>
      <sheetName val="Phan tich"/>
      <sheetName val="cash budget"/>
      <sheetName val="Criteria"/>
      <sheetName val="ICGSIP"/>
      <sheetName val="INPUT-STR"/>
      <sheetName val="REF"/>
      <sheetName val="CT Thang Mo"/>
      <sheetName val="CT  PL"/>
      <sheetName val="dongia _2_"/>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Du tru CP-Bieu 01"/>
      <sheetName val="TB NẶ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外気負荷"/>
      <sheetName val="02. PTDG"/>
      <sheetName val="Chiết tính"/>
      <sheetName val="Open"/>
      <sheetName val="Function"/>
      <sheetName val="Noisuy-LLL"/>
      <sheetName val="phan tic chi tiet"/>
      <sheetName val="Luong_NII"/>
      <sheetName val="DINH_MUC_THI_NGHIEM"/>
      <sheetName val="Luong_NI"/>
      <sheetName val="DK1.Don gia"/>
      <sheetName val="Don gia (khong in)"/>
      <sheetName val="1.MONG 1-2"/>
      <sheetName val="Dự thầu"/>
      <sheetName val="Nhap VT oto"/>
      <sheetName val="MTL(AG)"/>
      <sheetName val="Hao phí"/>
      <sheetName val="sort2"/>
      <sheetName val="소일위대가코드표"/>
      <sheetName val="DATA1"/>
      <sheetName val="Structure data"/>
      <sheetName val="TH TN"/>
      <sheetName val="Bill No.3 - Prov. Sum (Ph2&amp;3)"/>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đọc số"/>
      <sheetName val="Ma don vi"/>
      <sheetName val="bang cc"/>
      <sheetName val="CP Du phong"/>
      <sheetName val="THCP Lap dat"/>
      <sheetName val="THCP xay dung"/>
      <sheetName val="Tong hop kinh phi"/>
      <sheetName val="QD79"/>
      <sheetName val="CP HMC"/>
      <sheetName val="HỆ THỐNG PHÒNG CHÁY CHỮA CHÁY"/>
      <sheetName val="HỆ THỐNG CẤP THOÁT NƯỚC"/>
      <sheetName val="HỆ THỐNG ĐHKK"/>
      <sheetName val="MÁY PHÁT ĐIỆN"/>
      <sheetName val="HỆ THỐNG ĐIỆN"/>
      <sheetName val="Thiết bị chính"/>
      <sheetName val="Dongiaxd"/>
      <sheetName val="Ｎｏ.13"/>
      <sheetName val="tra_vat_lieu"/>
      <sheetName val="DGchitiet "/>
      <sheetName val="wk prgs"/>
      <sheetName val="AG Pipe Qty Analysis"/>
      <sheetName val="Tongke"/>
      <sheetName val="2.1Warehouse 1"/>
      <sheetName val="CHI PHI"/>
      <sheetName val="MDA"/>
      <sheetName val="MKH"/>
      <sheetName val="DMNV"/>
      <sheetName val="DMNCC"/>
      <sheetName val="MHH"/>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TK chi tiet"/>
      <sheetName val="Brick"/>
      <sheetName val="Bill 2-Road HR2"/>
      <sheetName val="Bill 3 - Softscape HR2"/>
      <sheetName val="見積書"/>
      <sheetName val="TNHC"/>
      <sheetName val="THEP TAM"/>
      <sheetName val="THEP HÌNH"/>
      <sheetName val="THEP HINH"/>
      <sheetName val="XA GO"/>
      <sheetName val="BANG TRA"/>
      <sheetName val="trialth"/>
      <sheetName val="1"/>
      <sheetName val="PCCC"/>
      <sheetName val="CĂN HỘ T16-17 "/>
      <sheetName val="TRỤC ĐỨNG THOÁT BẨN T15-17"/>
      <sheetName val="TRỤC ĐỨNG TM T15-17"/>
      <sheetName val="nkc"/>
      <sheetName val="Móng, nền "/>
      <sheetName val="1.Requisition(E)"/>
      <sheetName val="CDTK"/>
      <sheetName val="NHATKYC"/>
      <sheetName val="BCX_NL"/>
      <sheetName val="TONG HOP"/>
      <sheetName val="Tổng GT"/>
      <sheetName val="GT"/>
      <sheetName val="KL"/>
      <sheetName val="Chi tiết KL"/>
      <sheetName val="khấu trừ phạt"/>
      <sheetName val="GT  KHAU TRU"/>
      <sheetName val="HAO HUT VAT TU (2)"/>
      <sheetName val="cao độ"/>
      <sheetName val="Specs"/>
      <sheetName val="Data.Wall"/>
      <sheetName val="Thongtin"/>
      <sheetName val="Theo doi Doanh thu 2017"/>
      <sheetName val="gui BKCT"/>
      <sheetName val="VT190111"/>
      <sheetName val="Gia vat lieu"/>
      <sheetName val="Precios unitarios AXH"/>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
      <sheetName val="물량표"/>
      <sheetName val="NHAP"/>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Chi tiet -tong 9 thang"/>
      <sheetName val="BangMa"/>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GiaT"/>
      <sheetName val="DGiaTN"/>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INF"/>
      <sheetName val="MTO REV.2(ARMOR)"/>
      <sheetName val="ReadFirst"/>
      <sheetName val="DuToan"/>
      <sheetName val="T2-3"/>
      <sheetName val="Bù giá CM"/>
      <sheetName val="dulieumong"/>
      <sheetName val="M1-XL-1c"/>
      <sheetName val="KHOI LUONG15-4"/>
      <sheetName val="HS"/>
      <sheetName val="gtrinh"/>
      <sheetName val="A6,MAY"/>
      <sheetName val="Tổng hợp KPHM"/>
      <sheetName val="Trichluc"/>
      <sheetName val="dodat"/>
      <sheetName val="Dieutra"/>
      <sheetName val="catdoc"/>
      <sheetName val="diahinh"/>
      <sheetName val="Thop Ksat"/>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Pric塅䕃"/>
      <sheetName val="Bill Prelim-CDT"/>
      <sheetName val="Prelims"/>
      <sheetName val="Bill BPTC-CDT"/>
      <sheetName val="Chi tiết BPTC"/>
      <sheetName val="Bill BPTC-CDT (PA MCT CDT)"/>
      <sheetName val="Chi tiết BPTC (PA MCT CDT)"/>
      <sheetName val="Steel"/>
      <sheetName val="Order"/>
      <sheetName val="PNT_QUOT__3"/>
      <sheetName val="COAT_WRAP_QIOT__3"/>
      <sheetName val="TH các CC"/>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DGIAgoi1"/>
      <sheetName val="13.BANG CT"/>
      <sheetName val="14.MMUS GIUA NHIP"/>
      <sheetName val="4.HSPBngang"/>
      <sheetName val="6.Tinh tai"/>
      <sheetName val="2 NSl"/>
      <sheetName val="17.US CHU tho a_b"/>
      <sheetName val="15.MMUS GOI"/>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DZ 22KV"/>
      <sheetName val="5.2.1 Đo bóc KL OLK-06"/>
      <sheetName val="QUO"/>
      <sheetName val="Classification"/>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BANRA"/>
      <sheetName val="Annual_CFs_Asset"/>
      <sheetName val="datatt"/>
      <sheetName val="PTVT"/>
      <sheetName val="GIÁ DỰ THẦU 30 CĂN"/>
      <sheetName val="DG Chi tiet"/>
      <sheetName val=" 1710 HOINGHINLD"/>
      <sheetName val="99"/>
      <sheetName val="99 (2)"/>
      <sheetName val="134 "/>
      <sheetName val="DG-1776KV4"/>
      <sheetName val="DG 4970"/>
      <sheetName val="THCT"/>
      <sheetName val="DM-1776"/>
      <sheetName val="CTDZTA(5)"/>
      <sheetName val="THONG SO"/>
      <sheetName val="Đơn giá chi tiết TN 39"/>
      <sheetName val="DT"/>
      <sheetName val="Giathau"/>
      <sheetName val="KS tuyen"/>
      <sheetName val="THTL"/>
      <sheetName val="CP(dz)"/>
      <sheetName val="Bang chiet tinh TBA"/>
      <sheetName val="EQT-ESTN"/>
      <sheetName val="MB.DT.02"/>
      <sheetName val="01-&gt;12"/>
      <sheetName val="Article"/>
      <sheetName val="BT3"/>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Gia VT-TB"/>
      <sheetName val="noi suy xa"/>
      <sheetName val="noi suy xa thu hoi"/>
      <sheetName val="DCQ"/>
      <sheetName val="DCS"/>
      <sheetName val="DD"/>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Tính giá NC"/>
      <sheetName val="SL cước"/>
      <sheetName val="DT. NHA XUONG"/>
      <sheetName val="ABUT수량-A1"/>
      <sheetName val="THKP957"/>
      <sheetName val="Tiên lượng"/>
      <sheetName val="Tong DT"/>
      <sheetName val="phan tich don gia"/>
      <sheetName val="Items"/>
      <sheetName val="Detail"/>
      <sheetName val="¥ "/>
      <sheetName val="KLall"/>
      <sheetName val="Chu dau tu"/>
      <sheetName val="AASHTO92"/>
      <sheetName val="Bia lot"/>
      <sheetName val="DSKH"/>
      <sheetName val="DT san XD-So lieu c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vl"/>
      <sheetName val="Gia-VL"/>
      <sheetName val="chitiet"/>
      <sheetName val="chitietCS"/>
      <sheetName val="chitietTD"/>
      <sheetName val="CauHinh"/>
      <sheetName val="PL02"/>
      <sheetName val="don gia 1426"/>
      <sheetName val="TM"/>
      <sheetName val="Luong (TP Việt Trì)"/>
      <sheetName val="Solieu"/>
      <sheetName val="MTO REV.0"/>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DG "/>
    </sheetNames>
    <sheetDataSet>
      <sheetData sheetId="0">
        <row r="9">
          <cell r="A9" t="str">
            <v>A</v>
          </cell>
        </row>
      </sheetData>
      <sheetData sheetId="1">
        <row r="9">
          <cell r="A9" t="str">
            <v>A</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refreshError="1"/>
      <sheetData sheetId="93" refreshError="1"/>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sheetData sheetId="538"/>
      <sheetData sheetId="539"/>
      <sheetData sheetId="540"/>
      <sheetData sheetId="541"/>
      <sheetData sheetId="542"/>
      <sheetData sheetId="543"/>
      <sheetData sheetId="544"/>
      <sheetData sheetId="545">
        <row r="9">
          <cell r="A9" t="str">
            <v>A</v>
          </cell>
        </row>
      </sheetData>
      <sheetData sheetId="546">
        <row r="9">
          <cell r="A9" t="str">
            <v>A</v>
          </cell>
        </row>
      </sheetData>
      <sheetData sheetId="547"/>
      <sheetData sheetId="548">
        <row r="9">
          <cell r="A9" t="str">
            <v>A</v>
          </cell>
        </row>
      </sheetData>
      <sheetData sheetId="549">
        <row r="9">
          <cell r="A9" t="str">
            <v>A</v>
          </cell>
        </row>
      </sheetData>
      <sheetData sheetId="550">
        <row r="9">
          <cell r="A9" t="str">
            <v>A</v>
          </cell>
        </row>
      </sheetData>
      <sheetData sheetId="551">
        <row r="9">
          <cell r="A9" t="str">
            <v>A</v>
          </cell>
        </row>
      </sheetData>
      <sheetData sheetId="552">
        <row r="9">
          <cell r="A9" t="str">
            <v>A</v>
          </cell>
        </row>
      </sheetData>
      <sheetData sheetId="553">
        <row r="9">
          <cell r="A9" t="str">
            <v>A</v>
          </cell>
        </row>
      </sheetData>
      <sheetData sheetId="554">
        <row r="9">
          <cell r="A9" t="str">
            <v>A</v>
          </cell>
        </row>
      </sheetData>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ow r="9">
          <cell r="A9" t="str">
            <v>A</v>
          </cell>
        </row>
      </sheetData>
      <sheetData sheetId="571">
        <row r="9">
          <cell r="A9" t="str">
            <v>A</v>
          </cell>
        </row>
      </sheetData>
      <sheetData sheetId="572">
        <row r="9">
          <cell r="A9" t="str">
            <v>A</v>
          </cell>
        </row>
      </sheetData>
      <sheetData sheetId="573">
        <row r="9">
          <cell r="A9" t="str">
            <v>A</v>
          </cell>
        </row>
      </sheetData>
      <sheetData sheetId="574">
        <row r="9">
          <cell r="A9" t="str">
            <v>A</v>
          </cell>
        </row>
      </sheetData>
      <sheetData sheetId="575">
        <row r="9">
          <cell r="A9" t="str">
            <v>A</v>
          </cell>
        </row>
      </sheetData>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ow r="9">
          <cell r="A9" t="str">
            <v>A</v>
          </cell>
        </row>
      </sheetData>
      <sheetData sheetId="650" refreshError="1"/>
      <sheetData sheetId="651" refreshError="1"/>
      <sheetData sheetId="652" refreshError="1"/>
      <sheetData sheetId="653" refreshError="1"/>
      <sheetData sheetId="654">
        <row r="9">
          <cell r="A9" t="str">
            <v>A</v>
          </cell>
        </row>
      </sheetData>
      <sheetData sheetId="655">
        <row r="9">
          <cell r="A9" t="str">
            <v>A</v>
          </cell>
        </row>
      </sheetData>
      <sheetData sheetId="656">
        <row r="9">
          <cell r="A9" t="str">
            <v>A</v>
          </cell>
        </row>
      </sheetData>
      <sheetData sheetId="657">
        <row r="9">
          <cell r="A9" t="str">
            <v>A</v>
          </cell>
        </row>
      </sheetData>
      <sheetData sheetId="658">
        <row r="9">
          <cell r="A9" t="str">
            <v>A</v>
          </cell>
        </row>
      </sheetData>
      <sheetData sheetId="659">
        <row r="9">
          <cell r="A9" t="str">
            <v>A</v>
          </cell>
        </row>
      </sheetData>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ow r="9">
          <cell r="A9" t="str">
            <v>A</v>
          </cell>
        </row>
      </sheetData>
      <sheetData sheetId="682" refreshError="1"/>
      <sheetData sheetId="683" refreshError="1"/>
      <sheetData sheetId="684" refreshError="1"/>
      <sheetData sheetId="685" refreshError="1"/>
      <sheetData sheetId="686" refreshError="1"/>
      <sheetData sheetId="687" refreshError="1"/>
      <sheetData sheetId="688">
        <row r="9">
          <cell r="A9" t="str">
            <v>A</v>
          </cell>
        </row>
      </sheetData>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ow r="9">
          <cell r="A9" t="str">
            <v>A</v>
          </cell>
        </row>
      </sheetData>
      <sheetData sheetId="745" refreshError="1"/>
      <sheetData sheetId="746" refreshError="1"/>
      <sheetData sheetId="747" refreshError="1"/>
      <sheetData sheetId="748" refreshError="1"/>
      <sheetData sheetId="749" refreshError="1"/>
      <sheetData sheetId="750" refreshError="1"/>
      <sheetData sheetId="751">
        <row r="9">
          <cell r="A9" t="str">
            <v>A</v>
          </cell>
        </row>
      </sheetData>
      <sheetData sheetId="752">
        <row r="9">
          <cell r="A9" t="str">
            <v>A</v>
          </cell>
        </row>
      </sheetData>
      <sheetData sheetId="753">
        <row r="9">
          <cell r="A9" t="str">
            <v>A</v>
          </cell>
        </row>
      </sheetData>
      <sheetData sheetId="754">
        <row r="9">
          <cell r="A9" t="str">
            <v>A</v>
          </cell>
        </row>
      </sheetData>
      <sheetData sheetId="755" refreshError="1"/>
      <sheetData sheetId="756" refreshError="1"/>
      <sheetData sheetId="757" refreshError="1"/>
      <sheetData sheetId="758">
        <row r="9">
          <cell r="A9" t="str">
            <v>A</v>
          </cell>
        </row>
      </sheetData>
      <sheetData sheetId="759" refreshError="1"/>
      <sheetData sheetId="760">
        <row r="9">
          <cell r="A9" t="str">
            <v>A</v>
          </cell>
        </row>
      </sheetData>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ow r="9">
          <cell r="A9" t="str">
            <v>A</v>
          </cell>
        </row>
      </sheetData>
      <sheetData sheetId="838">
        <row r="9">
          <cell r="A9" t="str">
            <v>A</v>
          </cell>
        </row>
      </sheetData>
      <sheetData sheetId="839">
        <row r="9">
          <cell r="A9" t="str">
            <v>A</v>
          </cell>
        </row>
      </sheetData>
      <sheetData sheetId="840">
        <row r="9">
          <cell r="A9" t="str">
            <v>A</v>
          </cell>
        </row>
      </sheetData>
      <sheetData sheetId="841">
        <row r="9">
          <cell r="A9" t="str">
            <v>A</v>
          </cell>
        </row>
      </sheetData>
      <sheetData sheetId="842" refreshError="1"/>
      <sheetData sheetId="843" refreshError="1"/>
      <sheetData sheetId="844" refreshError="1"/>
      <sheetData sheetId="845" refreshError="1"/>
      <sheetData sheetId="846" refreshError="1"/>
      <sheetData sheetId="847" refreshError="1"/>
      <sheetData sheetId="848">
        <row r="9">
          <cell r="A9" t="str">
            <v>A</v>
          </cell>
        </row>
      </sheetData>
      <sheetData sheetId="849">
        <row r="9">
          <cell r="A9" t="str">
            <v>A</v>
          </cell>
        </row>
      </sheetData>
      <sheetData sheetId="850" refreshError="1"/>
      <sheetData sheetId="851" refreshError="1"/>
      <sheetData sheetId="852" refreshError="1"/>
      <sheetData sheetId="853" refreshError="1"/>
      <sheetData sheetId="854" refreshError="1"/>
      <sheetData sheetId="855" refreshError="1"/>
      <sheetData sheetId="856" refreshError="1"/>
      <sheetData sheetId="857">
        <row r="9">
          <cell r="A9" t="str">
            <v>A</v>
          </cell>
        </row>
      </sheetData>
      <sheetData sheetId="858">
        <row r="9">
          <cell r="A9" t="str">
            <v>A</v>
          </cell>
        </row>
      </sheetData>
      <sheetData sheetId="859">
        <row r="9">
          <cell r="A9" t="str">
            <v>A</v>
          </cell>
        </row>
      </sheetData>
      <sheetData sheetId="860" refreshError="1"/>
      <sheetData sheetId="861" refreshError="1"/>
      <sheetData sheetId="862" refreshError="1"/>
      <sheetData sheetId="863" refreshError="1"/>
      <sheetData sheetId="864" refreshError="1"/>
      <sheetData sheetId="865" refreshError="1"/>
      <sheetData sheetId="866">
        <row r="9">
          <cell r="A9" t="str">
            <v>A</v>
          </cell>
        </row>
      </sheetData>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ow r="9">
          <cell r="A9" t="str">
            <v>A</v>
          </cell>
        </row>
      </sheetData>
      <sheetData sheetId="1028">
        <row r="9">
          <cell r="A9" t="str">
            <v>A</v>
          </cell>
        </row>
      </sheetData>
      <sheetData sheetId="1029">
        <row r="9">
          <cell r="A9" t="str">
            <v>A</v>
          </cell>
        </row>
      </sheetData>
      <sheetData sheetId="1030" refreshError="1"/>
      <sheetData sheetId="1031" refreshError="1"/>
      <sheetData sheetId="1032">
        <row r="9">
          <cell r="A9" t="str">
            <v>A</v>
          </cell>
        </row>
      </sheetData>
      <sheetData sheetId="1033">
        <row r="9">
          <cell r="A9" t="str">
            <v>A</v>
          </cell>
        </row>
      </sheetData>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ow r="9">
          <cell r="A9" t="str">
            <v>A</v>
          </cell>
        </row>
      </sheetData>
      <sheetData sheetId="1360" refreshError="1"/>
      <sheetData sheetId="1361" refreshError="1"/>
      <sheetData sheetId="1362" refreshError="1"/>
      <sheetData sheetId="1363">
        <row r="9">
          <cell r="A9" t="str">
            <v>A</v>
          </cell>
        </row>
      </sheetData>
      <sheetData sheetId="1364">
        <row r="9">
          <cell r="A9" t="str">
            <v>A</v>
          </cell>
        </row>
      </sheetData>
      <sheetData sheetId="1365" refreshError="1"/>
      <sheetData sheetId="1366" refreshError="1"/>
      <sheetData sheetId="1367" refreshError="1"/>
      <sheetData sheetId="1368" refreshError="1"/>
      <sheetData sheetId="1369" refreshError="1"/>
      <sheetData sheetId="1370" refreshError="1"/>
      <sheetData sheetId="1371" refreshError="1"/>
      <sheetData sheetId="1372">
        <row r="9">
          <cell r="A9" t="str">
            <v>A</v>
          </cell>
        </row>
      </sheetData>
      <sheetData sheetId="1373">
        <row r="9">
          <cell r="A9" t="str">
            <v>A</v>
          </cell>
        </row>
      </sheetData>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ow r="9">
          <cell r="A9" t="str">
            <v>A</v>
          </cell>
        </row>
      </sheetData>
      <sheetData sheetId="1410" refreshError="1"/>
      <sheetData sheetId="1411" refreshError="1"/>
      <sheetData sheetId="1412" refreshError="1"/>
      <sheetData sheetId="1413" refreshError="1"/>
      <sheetData sheetId="1414">
        <row r="9">
          <cell r="A9" t="str">
            <v>A</v>
          </cell>
        </row>
      </sheetData>
      <sheetData sheetId="1415">
        <row r="9">
          <cell r="A9" t="str">
            <v>A</v>
          </cell>
        </row>
      </sheetData>
      <sheetData sheetId="1416">
        <row r="9">
          <cell r="A9" t="str">
            <v>A</v>
          </cell>
        </row>
      </sheetData>
      <sheetData sheetId="1417" refreshError="1"/>
      <sheetData sheetId="1418" refreshError="1"/>
      <sheetData sheetId="1419" refreshError="1"/>
      <sheetData sheetId="1420" refreshError="1"/>
      <sheetData sheetId="1421">
        <row r="9">
          <cell r="A9" t="str">
            <v>A</v>
          </cell>
        </row>
      </sheetData>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efreshError="1"/>
      <sheetData sheetId="1428" refreshError="1"/>
      <sheetData sheetId="1429">
        <row r="9">
          <cell r="A9" t="str">
            <v>A</v>
          </cell>
        </row>
      </sheetData>
      <sheetData sheetId="1430">
        <row r="9">
          <cell r="A9" t="str">
            <v>A</v>
          </cell>
        </row>
      </sheetData>
      <sheetData sheetId="1431">
        <row r="9">
          <cell r="A9" t="str">
            <v>A</v>
          </cell>
        </row>
      </sheetData>
      <sheetData sheetId="1432">
        <row r="9">
          <cell r="A9" t="str">
            <v>A</v>
          </cell>
        </row>
      </sheetData>
      <sheetData sheetId="1433">
        <row r="9">
          <cell r="A9" t="str">
            <v>A</v>
          </cell>
        </row>
      </sheetData>
      <sheetData sheetId="1434" refreshError="1"/>
      <sheetData sheetId="1435" refreshError="1"/>
      <sheetData sheetId="1436" refreshError="1"/>
      <sheetData sheetId="1437">
        <row r="9">
          <cell r="A9" t="str">
            <v>A</v>
          </cell>
        </row>
      </sheetData>
      <sheetData sheetId="1438">
        <row r="9">
          <cell r="A9" t="str">
            <v>A</v>
          </cell>
        </row>
      </sheetData>
      <sheetData sheetId="1439">
        <row r="9">
          <cell r="A9" t="str">
            <v>A</v>
          </cell>
        </row>
      </sheetData>
      <sheetData sheetId="1440">
        <row r="9">
          <cell r="A9" t="str">
            <v>A</v>
          </cell>
        </row>
      </sheetData>
      <sheetData sheetId="1441">
        <row r="9">
          <cell r="A9" t="str">
            <v>A</v>
          </cell>
        </row>
      </sheetData>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ow r="9">
          <cell r="A9" t="str">
            <v>A</v>
          </cell>
        </row>
      </sheetData>
      <sheetData sheetId="1454" refreshError="1"/>
      <sheetData sheetId="1455" refreshError="1"/>
      <sheetData sheetId="1456">
        <row r="9">
          <cell r="A9" t="str">
            <v>A</v>
          </cell>
        </row>
      </sheetData>
      <sheetData sheetId="1457" refreshError="1"/>
      <sheetData sheetId="1458" refreshError="1"/>
      <sheetData sheetId="1459">
        <row r="9">
          <cell r="A9" t="str">
            <v>A</v>
          </cell>
        </row>
      </sheetData>
      <sheetData sheetId="1460">
        <row r="9">
          <cell r="A9" t="str">
            <v>A</v>
          </cell>
        </row>
      </sheetData>
      <sheetData sheetId="1461">
        <row r="9">
          <cell r="A9" t="str">
            <v>A</v>
          </cell>
        </row>
      </sheetData>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ow r="9">
          <cell r="A9" t="str">
            <v>A</v>
          </cell>
        </row>
      </sheetData>
      <sheetData sheetId="1476">
        <row r="9">
          <cell r="A9" t="str">
            <v>A</v>
          </cell>
        </row>
      </sheetData>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ow r="9">
          <cell r="A9" t="str">
            <v>A</v>
          </cell>
        </row>
      </sheetData>
      <sheetData sheetId="1485">
        <row r="9">
          <cell r="A9" t="str">
            <v>A</v>
          </cell>
        </row>
      </sheetData>
      <sheetData sheetId="1486">
        <row r="9">
          <cell r="A9" t="str">
            <v>A</v>
          </cell>
        </row>
      </sheetData>
      <sheetData sheetId="1487">
        <row r="9">
          <cell r="A9" t="str">
            <v>A</v>
          </cell>
        </row>
      </sheetData>
      <sheetData sheetId="1488">
        <row r="9">
          <cell r="A9" t="str">
            <v>A</v>
          </cell>
        </row>
      </sheetData>
      <sheetData sheetId="1489">
        <row r="9">
          <cell r="A9" t="str">
            <v>A</v>
          </cell>
        </row>
      </sheetData>
      <sheetData sheetId="1490">
        <row r="9">
          <cell r="A9" t="str">
            <v>A</v>
          </cell>
        </row>
      </sheetData>
      <sheetData sheetId="1491">
        <row r="9">
          <cell r="A9" t="str">
            <v>A</v>
          </cell>
        </row>
      </sheetData>
      <sheetData sheetId="1492">
        <row r="9">
          <cell r="A9" t="str">
            <v>A</v>
          </cell>
        </row>
      </sheetData>
      <sheetData sheetId="1493">
        <row r="9">
          <cell r="A9" t="str">
            <v>A</v>
          </cell>
        </row>
      </sheetData>
      <sheetData sheetId="1494">
        <row r="9">
          <cell r="A9" t="str">
            <v>A</v>
          </cell>
        </row>
      </sheetData>
      <sheetData sheetId="1495">
        <row r="9">
          <cell r="A9" t="str">
            <v>A</v>
          </cell>
        </row>
      </sheetData>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ow r="9">
          <cell r="A9" t="str">
            <v>A</v>
          </cell>
        </row>
      </sheetData>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ow r="9">
          <cell r="A9" t="str">
            <v>A</v>
          </cell>
        </row>
      </sheetData>
      <sheetData sheetId="1896">
        <row r="9">
          <cell r="A9" t="str">
            <v>A</v>
          </cell>
        </row>
      </sheetData>
      <sheetData sheetId="1897">
        <row r="9">
          <cell r="A9" t="str">
            <v>A</v>
          </cell>
        </row>
      </sheetData>
      <sheetData sheetId="1898">
        <row r="9">
          <cell r="A9" t="str">
            <v>A</v>
          </cell>
        </row>
      </sheetData>
      <sheetData sheetId="1899">
        <row r="9">
          <cell r="A9" t="str">
            <v>A</v>
          </cell>
        </row>
      </sheetData>
      <sheetData sheetId="1900" refreshError="1"/>
      <sheetData sheetId="1901" refreshError="1"/>
      <sheetData sheetId="1902" refreshError="1"/>
      <sheetData sheetId="1903" refreshError="1"/>
      <sheetData sheetId="1904">
        <row r="9">
          <cell r="A9" t="str">
            <v>A</v>
          </cell>
        </row>
      </sheetData>
      <sheetData sheetId="1905" refreshError="1"/>
      <sheetData sheetId="1906" refreshError="1"/>
      <sheetData sheetId="1907" refreshError="1"/>
      <sheetData sheetId="1908">
        <row r="9">
          <cell r="A9" t="str">
            <v>A</v>
          </cell>
        </row>
      </sheetData>
      <sheetData sheetId="1909">
        <row r="9">
          <cell r="A9" t="str">
            <v>A</v>
          </cell>
        </row>
      </sheetData>
      <sheetData sheetId="1910">
        <row r="9">
          <cell r="A9" t="str">
            <v>A</v>
          </cell>
        </row>
      </sheetData>
      <sheetData sheetId="1911">
        <row r="9">
          <cell r="A9" t="str">
            <v>A</v>
          </cell>
        </row>
      </sheetData>
      <sheetData sheetId="1912">
        <row r="9">
          <cell r="A9" t="str">
            <v>A</v>
          </cell>
        </row>
      </sheetData>
      <sheetData sheetId="1913" refreshError="1"/>
      <sheetData sheetId="1914" refreshError="1"/>
      <sheetData sheetId="1915" refreshError="1"/>
      <sheetData sheetId="1916" refreshError="1"/>
      <sheetData sheetId="1917" refreshError="1"/>
      <sheetData sheetId="1918" refreshError="1"/>
      <sheetData sheetId="1919">
        <row r="9">
          <cell r="A9" t="str">
            <v>A</v>
          </cell>
        </row>
      </sheetData>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ow r="9">
          <cell r="A9" t="str">
            <v>A</v>
          </cell>
        </row>
      </sheetData>
      <sheetData sheetId="1998">
        <row r="9">
          <cell r="A9" t="str">
            <v>A</v>
          </cell>
        </row>
      </sheetData>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sheetData sheetId="2413"/>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ow r="9">
          <cell r="A9" t="str">
            <v>A</v>
          </cell>
        </row>
      </sheetData>
      <sheetData sheetId="2438">
        <row r="9">
          <cell r="A9" t="str">
            <v>A</v>
          </cell>
        </row>
      </sheetData>
      <sheetData sheetId="2439">
        <row r="9">
          <cell r="A9" t="str">
            <v>A</v>
          </cell>
        </row>
      </sheetData>
      <sheetData sheetId="2440"/>
      <sheetData sheetId="2441"/>
      <sheetData sheetId="2442"/>
      <sheetData sheetId="2443">
        <row r="9">
          <cell r="A9" t="str">
            <v>A</v>
          </cell>
        </row>
      </sheetData>
      <sheetData sheetId="2444">
        <row r="9">
          <cell r="A9" t="str">
            <v>A</v>
          </cell>
        </row>
      </sheetData>
      <sheetData sheetId="2445">
        <row r="9">
          <cell r="A9" t="str">
            <v>A</v>
          </cell>
        </row>
      </sheetData>
      <sheetData sheetId="2446">
        <row r="9">
          <cell r="A9" t="str">
            <v>A</v>
          </cell>
        </row>
      </sheetData>
      <sheetData sheetId="2447">
        <row r="9">
          <cell r="A9" t="str">
            <v>A</v>
          </cell>
        </row>
      </sheetData>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ow r="9">
          <cell r="A9" t="str">
            <v>A</v>
          </cell>
        </row>
      </sheetData>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ow r="9">
          <cell r="A9" t="str">
            <v>A</v>
          </cell>
        </row>
      </sheetData>
      <sheetData sheetId="2527" refreshError="1"/>
      <sheetData sheetId="2528" refreshError="1"/>
      <sheetData sheetId="2529" refreshError="1"/>
      <sheetData sheetId="2530" refreshError="1"/>
      <sheetData sheetId="2531" refreshError="1"/>
      <sheetData sheetId="2532">
        <row r="9">
          <cell r="A9" t="str">
            <v>A</v>
          </cell>
        </row>
      </sheetData>
      <sheetData sheetId="2533">
        <row r="9">
          <cell r="A9" t="str">
            <v>A</v>
          </cell>
        </row>
      </sheetData>
      <sheetData sheetId="2534">
        <row r="9">
          <cell r="A9" t="str">
            <v>A</v>
          </cell>
        </row>
      </sheetData>
      <sheetData sheetId="2535">
        <row r="9">
          <cell r="A9" t="str">
            <v>A</v>
          </cell>
        </row>
      </sheetData>
      <sheetData sheetId="2536">
        <row r="9">
          <cell r="A9" t="str">
            <v>A</v>
          </cell>
        </row>
      </sheetData>
      <sheetData sheetId="2537">
        <row r="9">
          <cell r="A9" t="str">
            <v>A</v>
          </cell>
        </row>
      </sheetData>
      <sheetData sheetId="2538">
        <row r="9">
          <cell r="A9" t="str">
            <v>A</v>
          </cell>
        </row>
      </sheetData>
      <sheetData sheetId="2539">
        <row r="9">
          <cell r="A9" t="str">
            <v>A</v>
          </cell>
        </row>
      </sheetData>
      <sheetData sheetId="2540">
        <row r="9">
          <cell r="A9" t="str">
            <v>A</v>
          </cell>
        </row>
      </sheetData>
      <sheetData sheetId="2541">
        <row r="9">
          <cell r="A9" t="str">
            <v>A</v>
          </cell>
        </row>
      </sheetData>
      <sheetData sheetId="2542">
        <row r="9">
          <cell r="A9" t="str">
            <v>A</v>
          </cell>
        </row>
      </sheetData>
      <sheetData sheetId="2543">
        <row r="9">
          <cell r="A9" t="str">
            <v>A</v>
          </cell>
        </row>
      </sheetData>
      <sheetData sheetId="2544">
        <row r="9">
          <cell r="A9" t="str">
            <v>A</v>
          </cell>
        </row>
      </sheetData>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efreshError="1"/>
      <sheetData sheetId="2572" refreshError="1"/>
      <sheetData sheetId="2573" refreshError="1"/>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ow r="9">
          <cell r="A9" t="str">
            <v>A</v>
          </cell>
        </row>
      </sheetData>
      <sheetData sheetId="3232">
        <row r="9">
          <cell r="A9" t="str">
            <v>A</v>
          </cell>
        </row>
      </sheetData>
      <sheetData sheetId="3233">
        <row r="9">
          <cell r="A9" t="str">
            <v>A</v>
          </cell>
        </row>
      </sheetData>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ow r="9">
          <cell r="A9" t="str">
            <v>A</v>
          </cell>
        </row>
      </sheetData>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ow r="9">
          <cell r="A9" t="str">
            <v>A</v>
          </cell>
        </row>
      </sheetData>
      <sheetData sheetId="3329">
        <row r="9">
          <cell r="A9" t="str">
            <v>A</v>
          </cell>
        </row>
      </sheetData>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zoomScaleNormal="100" workbookViewId="0">
      <selection activeCell="P5" sqref="P5"/>
    </sheetView>
  </sheetViews>
  <sheetFormatPr defaultColWidth="9.140625" defaultRowHeight="15.75"/>
  <cols>
    <col min="1" max="1" width="5.85546875" style="104" customWidth="1"/>
    <col min="2" max="2" width="59.42578125" style="69" customWidth="1"/>
    <col min="3" max="3" width="8" style="244" customWidth="1"/>
    <col min="4" max="4" width="9" style="69" customWidth="1"/>
    <col min="5" max="5" width="10.140625" style="104" customWidth="1"/>
    <col min="6" max="6" width="8.140625" style="104" customWidth="1"/>
    <col min="7" max="7" width="14.28515625" style="104" customWidth="1"/>
    <col min="8" max="10" width="9.28515625" style="69" customWidth="1"/>
    <col min="11" max="11" width="8.5703125" style="69" customWidth="1"/>
    <col min="12" max="13" width="8.7109375" style="69" customWidth="1"/>
    <col min="14" max="14" width="8.28515625" style="69" customWidth="1"/>
    <col min="15" max="16384" width="9.140625" style="69"/>
  </cols>
  <sheetData>
    <row r="1" spans="1:17" s="237" customFormat="1" ht="18.75" customHeight="1">
      <c r="A1" s="248" t="s">
        <v>790</v>
      </c>
      <c r="B1" s="248"/>
      <c r="C1" s="248"/>
      <c r="D1" s="248"/>
      <c r="E1" s="236"/>
      <c r="F1" s="236"/>
      <c r="G1" s="236"/>
      <c r="H1" s="236"/>
      <c r="I1" s="236"/>
      <c r="J1" s="236"/>
      <c r="K1" s="245" t="s">
        <v>791</v>
      </c>
      <c r="L1" s="245"/>
      <c r="M1" s="245"/>
      <c r="N1" s="245"/>
      <c r="O1" s="238"/>
      <c r="P1" s="238"/>
      <c r="Q1" s="238"/>
    </row>
    <row r="2" spans="1:17" ht="18.75" customHeight="1">
      <c r="A2" s="249" t="s">
        <v>795</v>
      </c>
      <c r="B2" s="249"/>
      <c r="C2" s="249"/>
      <c r="D2" s="249"/>
      <c r="E2" s="249"/>
      <c r="F2" s="249"/>
      <c r="G2" s="249"/>
      <c r="H2" s="249"/>
      <c r="I2" s="249"/>
      <c r="J2" s="249"/>
      <c r="K2" s="249"/>
      <c r="L2" s="249"/>
      <c r="M2" s="249"/>
      <c r="N2" s="249"/>
    </row>
    <row r="3" spans="1:17" ht="18.75" customHeight="1">
      <c r="A3" s="246" t="s">
        <v>792</v>
      </c>
      <c r="B3" s="246"/>
      <c r="C3" s="246"/>
      <c r="D3" s="246"/>
      <c r="E3" s="246"/>
      <c r="F3" s="246"/>
      <c r="G3" s="246"/>
      <c r="H3" s="246"/>
      <c r="I3" s="246"/>
      <c r="J3" s="246"/>
      <c r="K3" s="246"/>
      <c r="L3" s="246"/>
      <c r="M3" s="246"/>
      <c r="N3" s="246"/>
    </row>
    <row r="4" spans="1:17" ht="18.75" customHeight="1">
      <c r="A4" s="64"/>
      <c r="B4" s="64"/>
      <c r="C4" s="239"/>
      <c r="D4" s="64"/>
      <c r="E4" s="64"/>
      <c r="F4" s="64"/>
      <c r="G4" s="64"/>
      <c r="H4" s="64"/>
      <c r="I4" s="64"/>
      <c r="J4" s="70"/>
      <c r="K4" s="70"/>
      <c r="L4" s="250" t="s">
        <v>0</v>
      </c>
      <c r="M4" s="250"/>
      <c r="N4" s="250"/>
    </row>
    <row r="5" spans="1:17" s="73" customFormat="1" ht="36.75" customHeight="1">
      <c r="A5" s="247" t="s">
        <v>1</v>
      </c>
      <c r="B5" s="247" t="s">
        <v>135</v>
      </c>
      <c r="C5" s="251" t="s">
        <v>136</v>
      </c>
      <c r="D5" s="247" t="s">
        <v>137</v>
      </c>
      <c r="E5" s="247" t="s">
        <v>66</v>
      </c>
      <c r="F5" s="247" t="s">
        <v>138</v>
      </c>
      <c r="G5" s="247" t="s">
        <v>139</v>
      </c>
      <c r="H5" s="247"/>
      <c r="I5" s="247"/>
      <c r="J5" s="247" t="s">
        <v>140</v>
      </c>
      <c r="K5" s="247"/>
      <c r="L5" s="247" t="s">
        <v>70</v>
      </c>
      <c r="M5" s="247"/>
      <c r="N5" s="247" t="s">
        <v>71</v>
      </c>
    </row>
    <row r="6" spans="1:17" s="73" customFormat="1" ht="27" customHeight="1">
      <c r="A6" s="247"/>
      <c r="B6" s="247"/>
      <c r="C6" s="251"/>
      <c r="D6" s="247"/>
      <c r="E6" s="247"/>
      <c r="F6" s="247"/>
      <c r="G6" s="247" t="s">
        <v>141</v>
      </c>
      <c r="H6" s="247" t="s">
        <v>75</v>
      </c>
      <c r="I6" s="247" t="s">
        <v>142</v>
      </c>
      <c r="J6" s="247" t="s">
        <v>75</v>
      </c>
      <c r="K6" s="247" t="s">
        <v>142</v>
      </c>
      <c r="L6" s="247" t="s">
        <v>75</v>
      </c>
      <c r="M6" s="247" t="s">
        <v>143</v>
      </c>
      <c r="N6" s="247"/>
    </row>
    <row r="7" spans="1:17" s="73" customFormat="1" ht="40.5" customHeight="1">
      <c r="A7" s="247"/>
      <c r="B7" s="247"/>
      <c r="C7" s="251"/>
      <c r="D7" s="247"/>
      <c r="E7" s="247"/>
      <c r="F7" s="247"/>
      <c r="G7" s="247"/>
      <c r="H7" s="247"/>
      <c r="I7" s="247"/>
      <c r="J7" s="247"/>
      <c r="K7" s="247"/>
      <c r="L7" s="247"/>
      <c r="M7" s="247"/>
      <c r="N7" s="247"/>
    </row>
    <row r="8" spans="1:17" s="73" customFormat="1" ht="31.5" customHeight="1">
      <c r="A8" s="72"/>
      <c r="B8" s="72" t="s">
        <v>49</v>
      </c>
      <c r="C8" s="240"/>
      <c r="D8" s="72"/>
      <c r="E8" s="72"/>
      <c r="F8" s="72"/>
      <c r="G8" s="72"/>
      <c r="H8" s="72">
        <f>H9+H13+H18+H23+H27+H32+H36+H40+H44+H48+H52+H56+H60</f>
        <v>4305023.6066390006</v>
      </c>
      <c r="I8" s="72">
        <f t="shared" ref="I8:M8" si="0">I9+I13+I18+I23+I27+I32+I36+I40+I44+I48+I52+I56+I60</f>
        <v>3239775.4</v>
      </c>
      <c r="J8" s="72">
        <f t="shared" si="0"/>
        <v>2054379.5300000003</v>
      </c>
      <c r="K8" s="72">
        <f t="shared" si="0"/>
        <v>1940294.5300000003</v>
      </c>
      <c r="L8" s="72">
        <f t="shared" si="0"/>
        <v>942920.47000000009</v>
      </c>
      <c r="M8" s="72">
        <f t="shared" si="0"/>
        <v>0</v>
      </c>
      <c r="N8" s="72"/>
    </row>
    <row r="9" spans="1:17" s="71" customFormat="1" ht="31.5" customHeight="1">
      <c r="A9" s="72" t="s">
        <v>48</v>
      </c>
      <c r="B9" s="74" t="s">
        <v>144</v>
      </c>
      <c r="C9" s="240"/>
      <c r="D9" s="72"/>
      <c r="E9" s="72"/>
      <c r="F9" s="72"/>
      <c r="G9" s="72"/>
      <c r="H9" s="72">
        <f>H10</f>
        <v>87355</v>
      </c>
      <c r="I9" s="72">
        <f t="shared" ref="I9:M10" si="1">I10</f>
        <v>50000</v>
      </c>
      <c r="J9" s="72">
        <f t="shared" si="1"/>
        <v>10200</v>
      </c>
      <c r="K9" s="72">
        <f t="shared" si="1"/>
        <v>10200</v>
      </c>
      <c r="L9" s="72">
        <f t="shared" si="1"/>
        <v>25000</v>
      </c>
      <c r="M9" s="72">
        <f t="shared" si="1"/>
        <v>0</v>
      </c>
      <c r="N9" s="72"/>
    </row>
    <row r="10" spans="1:17" s="76" customFormat="1" ht="31.5" customHeight="1">
      <c r="A10" s="72" t="s">
        <v>8</v>
      </c>
      <c r="B10" s="74" t="s">
        <v>145</v>
      </c>
      <c r="C10" s="240"/>
      <c r="D10" s="75"/>
      <c r="E10" s="75"/>
      <c r="F10" s="75"/>
      <c r="G10" s="75"/>
      <c r="H10" s="72">
        <f>H11</f>
        <v>87355</v>
      </c>
      <c r="I10" s="72">
        <f t="shared" si="1"/>
        <v>50000</v>
      </c>
      <c r="J10" s="72">
        <f t="shared" si="1"/>
        <v>10200</v>
      </c>
      <c r="K10" s="72">
        <f t="shared" si="1"/>
        <v>10200</v>
      </c>
      <c r="L10" s="72">
        <f t="shared" si="1"/>
        <v>25000</v>
      </c>
      <c r="M10" s="72">
        <f t="shared" si="1"/>
        <v>0</v>
      </c>
      <c r="N10" s="72"/>
    </row>
    <row r="11" spans="1:17" s="71" customFormat="1" ht="31.5" customHeight="1">
      <c r="A11" s="72">
        <v>1</v>
      </c>
      <c r="B11" s="74" t="s">
        <v>146</v>
      </c>
      <c r="C11" s="240"/>
      <c r="D11" s="72"/>
      <c r="E11" s="72"/>
      <c r="F11" s="72"/>
      <c r="G11" s="72"/>
      <c r="H11" s="72">
        <f>SUM(H12)</f>
        <v>87355</v>
      </c>
      <c r="I11" s="72">
        <f t="shared" ref="I11:M11" si="2">SUM(I12)</f>
        <v>50000</v>
      </c>
      <c r="J11" s="72">
        <f t="shared" si="2"/>
        <v>10200</v>
      </c>
      <c r="K11" s="72">
        <f t="shared" si="2"/>
        <v>10200</v>
      </c>
      <c r="L11" s="72">
        <f t="shared" si="2"/>
        <v>25000</v>
      </c>
      <c r="M11" s="72">
        <f t="shared" si="2"/>
        <v>0</v>
      </c>
      <c r="N11" s="72"/>
    </row>
    <row r="12" spans="1:17" s="71" customFormat="1" ht="31.5" customHeight="1">
      <c r="A12" s="77" t="s">
        <v>94</v>
      </c>
      <c r="B12" s="78" t="s">
        <v>147</v>
      </c>
      <c r="C12" s="241">
        <v>7943181</v>
      </c>
      <c r="D12" s="77" t="s">
        <v>148</v>
      </c>
      <c r="E12" s="77" t="s">
        <v>149</v>
      </c>
      <c r="F12" s="79" t="s">
        <v>150</v>
      </c>
      <c r="G12" s="77" t="s">
        <v>151</v>
      </c>
      <c r="H12" s="80">
        <v>87355</v>
      </c>
      <c r="I12" s="80">
        <v>50000</v>
      </c>
      <c r="J12" s="77">
        <v>10200</v>
      </c>
      <c r="K12" s="77">
        <v>10200</v>
      </c>
      <c r="L12" s="81">
        <v>25000</v>
      </c>
      <c r="M12" s="81"/>
      <c r="N12" s="77"/>
    </row>
    <row r="13" spans="1:17" s="71" customFormat="1" ht="31.5" customHeight="1">
      <c r="A13" s="72" t="s">
        <v>50</v>
      </c>
      <c r="B13" s="74" t="s">
        <v>152</v>
      </c>
      <c r="C13" s="240"/>
      <c r="D13" s="72"/>
      <c r="E13" s="72"/>
      <c r="F13" s="72"/>
      <c r="G13" s="72"/>
      <c r="H13" s="72">
        <f>H14</f>
        <v>485314.53599999996</v>
      </c>
      <c r="I13" s="72">
        <f t="shared" ref="I13:M14" si="3">I14</f>
        <v>365024.5</v>
      </c>
      <c r="J13" s="72">
        <f t="shared" si="3"/>
        <v>243848</v>
      </c>
      <c r="K13" s="72">
        <f t="shared" si="3"/>
        <v>241348</v>
      </c>
      <c r="L13" s="72">
        <f t="shared" si="3"/>
        <v>94857</v>
      </c>
      <c r="M13" s="72">
        <f t="shared" si="3"/>
        <v>0</v>
      </c>
      <c r="N13" s="72"/>
    </row>
    <row r="14" spans="1:17" s="71" customFormat="1" ht="31.5" customHeight="1">
      <c r="A14" s="72" t="s">
        <v>8</v>
      </c>
      <c r="B14" s="74" t="s">
        <v>153</v>
      </c>
      <c r="C14" s="240"/>
      <c r="D14" s="72"/>
      <c r="E14" s="72"/>
      <c r="F14" s="72"/>
      <c r="G14" s="72"/>
      <c r="H14" s="72">
        <f>H15</f>
        <v>485314.53599999996</v>
      </c>
      <c r="I14" s="72">
        <f t="shared" si="3"/>
        <v>365024.5</v>
      </c>
      <c r="J14" s="72">
        <f t="shared" si="3"/>
        <v>243848</v>
      </c>
      <c r="K14" s="72">
        <f t="shared" si="3"/>
        <v>241348</v>
      </c>
      <c r="L14" s="72">
        <f t="shared" si="3"/>
        <v>94857</v>
      </c>
      <c r="M14" s="72">
        <f t="shared" si="3"/>
        <v>0</v>
      </c>
      <c r="N14" s="72"/>
    </row>
    <row r="15" spans="1:17" s="71" customFormat="1" ht="31.5" customHeight="1">
      <c r="A15" s="72">
        <v>1</v>
      </c>
      <c r="B15" s="74" t="s">
        <v>146</v>
      </c>
      <c r="C15" s="242"/>
      <c r="D15" s="82"/>
      <c r="E15" s="77"/>
      <c r="F15" s="77"/>
      <c r="G15" s="83"/>
      <c r="H15" s="84">
        <f>SUM(H16:H17)</f>
        <v>485314.53599999996</v>
      </c>
      <c r="I15" s="84">
        <f t="shared" ref="I15:M15" si="4">SUM(I16:I17)</f>
        <v>365024.5</v>
      </c>
      <c r="J15" s="84">
        <f t="shared" si="4"/>
        <v>243848</v>
      </c>
      <c r="K15" s="84">
        <f t="shared" si="4"/>
        <v>241348</v>
      </c>
      <c r="L15" s="84">
        <f t="shared" si="4"/>
        <v>94857</v>
      </c>
      <c r="M15" s="84">
        <f t="shared" si="4"/>
        <v>0</v>
      </c>
      <c r="N15" s="84"/>
    </row>
    <row r="16" spans="1:17" s="71" customFormat="1" ht="31.5" customHeight="1">
      <c r="A16" s="77" t="s">
        <v>94</v>
      </c>
      <c r="B16" s="78" t="s">
        <v>154</v>
      </c>
      <c r="C16" s="242">
        <v>7897927</v>
      </c>
      <c r="D16" s="77" t="s">
        <v>155</v>
      </c>
      <c r="E16" s="77" t="s">
        <v>156</v>
      </c>
      <c r="F16" s="77" t="s">
        <v>97</v>
      </c>
      <c r="G16" s="65" t="s">
        <v>157</v>
      </c>
      <c r="H16" s="85">
        <v>330290</v>
      </c>
      <c r="I16" s="85">
        <v>210000</v>
      </c>
      <c r="J16" s="77">
        <v>138829</v>
      </c>
      <c r="K16" s="77">
        <v>136329</v>
      </c>
      <c r="L16" s="77">
        <v>63671</v>
      </c>
      <c r="M16" s="77"/>
      <c r="N16" s="77"/>
    </row>
    <row r="17" spans="1:14" s="71" customFormat="1" ht="31.5" customHeight="1">
      <c r="A17" s="77" t="s">
        <v>127</v>
      </c>
      <c r="B17" s="78" t="s">
        <v>158</v>
      </c>
      <c r="C17" s="242">
        <v>7963602</v>
      </c>
      <c r="D17" s="77" t="s">
        <v>159</v>
      </c>
      <c r="E17" s="77" t="s">
        <v>160</v>
      </c>
      <c r="F17" s="77" t="s">
        <v>161</v>
      </c>
      <c r="G17" s="77" t="s">
        <v>162</v>
      </c>
      <c r="H17" s="87">
        <v>155024.53599999999</v>
      </c>
      <c r="I17" s="87">
        <v>155024.5</v>
      </c>
      <c r="J17" s="77">
        <v>105019</v>
      </c>
      <c r="K17" s="77">
        <v>105019</v>
      </c>
      <c r="L17" s="77">
        <v>31186</v>
      </c>
      <c r="M17" s="77"/>
      <c r="N17" s="86"/>
    </row>
    <row r="18" spans="1:14" s="71" customFormat="1" ht="31.5" customHeight="1">
      <c r="A18" s="72" t="s">
        <v>51</v>
      </c>
      <c r="B18" s="74" t="s">
        <v>163</v>
      </c>
      <c r="C18" s="240"/>
      <c r="D18" s="72"/>
      <c r="E18" s="72"/>
      <c r="F18" s="72"/>
      <c r="G18" s="72"/>
      <c r="H18" s="72">
        <f>H19</f>
        <v>539263.80000000005</v>
      </c>
      <c r="I18" s="72">
        <f t="shared" ref="I18:M19" si="5">I19</f>
        <v>439329.8</v>
      </c>
      <c r="J18" s="72">
        <f t="shared" si="5"/>
        <v>191714</v>
      </c>
      <c r="K18" s="72">
        <f t="shared" si="5"/>
        <v>190514</v>
      </c>
      <c r="L18" s="72">
        <f t="shared" si="5"/>
        <v>198486</v>
      </c>
      <c r="M18" s="72">
        <f t="shared" si="5"/>
        <v>0</v>
      </c>
      <c r="N18" s="72"/>
    </row>
    <row r="19" spans="1:14" s="76" customFormat="1" ht="31.5" customHeight="1">
      <c r="A19" s="72" t="s">
        <v>8</v>
      </c>
      <c r="B19" s="74" t="s">
        <v>164</v>
      </c>
      <c r="C19" s="242"/>
      <c r="D19" s="75"/>
      <c r="E19" s="75"/>
      <c r="F19" s="75"/>
      <c r="G19" s="75"/>
      <c r="H19" s="72">
        <f>H20</f>
        <v>539263.80000000005</v>
      </c>
      <c r="I19" s="72">
        <f t="shared" si="5"/>
        <v>439329.8</v>
      </c>
      <c r="J19" s="72">
        <f t="shared" si="5"/>
        <v>191714</v>
      </c>
      <c r="K19" s="72">
        <f t="shared" si="5"/>
        <v>190514</v>
      </c>
      <c r="L19" s="72">
        <f t="shared" si="5"/>
        <v>198486</v>
      </c>
      <c r="M19" s="72">
        <f t="shared" si="5"/>
        <v>0</v>
      </c>
      <c r="N19" s="72"/>
    </row>
    <row r="20" spans="1:14" s="71" customFormat="1" ht="31.5" customHeight="1">
      <c r="A20" s="72">
        <v>1</v>
      </c>
      <c r="B20" s="74" t="s">
        <v>146</v>
      </c>
      <c r="C20" s="242"/>
      <c r="D20" s="72"/>
      <c r="E20" s="72"/>
      <c r="F20" s="72"/>
      <c r="G20" s="72"/>
      <c r="H20" s="72">
        <f t="shared" ref="H20:M20" si="6">SUM(H21:H22)</f>
        <v>539263.80000000005</v>
      </c>
      <c r="I20" s="72">
        <f t="shared" si="6"/>
        <v>439329.8</v>
      </c>
      <c r="J20" s="72">
        <f t="shared" si="6"/>
        <v>191714</v>
      </c>
      <c r="K20" s="72">
        <f t="shared" si="6"/>
        <v>190514</v>
      </c>
      <c r="L20" s="72">
        <f t="shared" si="6"/>
        <v>198486</v>
      </c>
      <c r="M20" s="72">
        <f t="shared" si="6"/>
        <v>0</v>
      </c>
      <c r="N20" s="72"/>
    </row>
    <row r="21" spans="1:14" s="71" customFormat="1" ht="31.5" customHeight="1">
      <c r="A21" s="77" t="s">
        <v>94</v>
      </c>
      <c r="B21" s="78" t="s">
        <v>165</v>
      </c>
      <c r="C21" s="242">
        <v>7887733</v>
      </c>
      <c r="D21" s="77" t="s">
        <v>166</v>
      </c>
      <c r="E21" s="77" t="s">
        <v>167</v>
      </c>
      <c r="F21" s="88" t="s">
        <v>168</v>
      </c>
      <c r="G21" s="77" t="s">
        <v>169</v>
      </c>
      <c r="H21" s="89">
        <v>239329.8</v>
      </c>
      <c r="I21" s="89">
        <v>239329.8</v>
      </c>
      <c r="J21" s="77">
        <v>120514</v>
      </c>
      <c r="K21" s="77">
        <v>120514</v>
      </c>
      <c r="L21" s="77">
        <v>118486</v>
      </c>
      <c r="M21" s="77"/>
      <c r="N21" s="77"/>
    </row>
    <row r="22" spans="1:14" s="71" customFormat="1" ht="31.5" customHeight="1">
      <c r="A22" s="77" t="s">
        <v>127</v>
      </c>
      <c r="B22" s="90" t="s">
        <v>170</v>
      </c>
      <c r="C22" s="242">
        <v>7887732</v>
      </c>
      <c r="D22" s="77" t="s">
        <v>171</v>
      </c>
      <c r="E22" s="77" t="s">
        <v>172</v>
      </c>
      <c r="F22" s="88" t="s">
        <v>168</v>
      </c>
      <c r="G22" s="77" t="s">
        <v>173</v>
      </c>
      <c r="H22" s="85">
        <v>299934</v>
      </c>
      <c r="I22" s="86">
        <v>200000</v>
      </c>
      <c r="J22" s="77">
        <v>71200</v>
      </c>
      <c r="K22" s="77">
        <v>70000</v>
      </c>
      <c r="L22" s="81">
        <v>80000</v>
      </c>
      <c r="M22" s="81"/>
      <c r="N22" s="77"/>
    </row>
    <row r="23" spans="1:14" s="71" customFormat="1" ht="31.5" customHeight="1">
      <c r="A23" s="72" t="s">
        <v>52</v>
      </c>
      <c r="B23" s="74" t="s">
        <v>174</v>
      </c>
      <c r="C23" s="240"/>
      <c r="D23" s="72"/>
      <c r="E23" s="72"/>
      <c r="F23" s="72"/>
      <c r="G23" s="72"/>
      <c r="H23" s="72">
        <f>H24</f>
        <v>64621</v>
      </c>
      <c r="I23" s="72">
        <f t="shared" ref="I23:M24" si="7">I24</f>
        <v>59072</v>
      </c>
      <c r="J23" s="72">
        <f t="shared" si="7"/>
        <v>44875.8</v>
      </c>
      <c r="K23" s="72">
        <f t="shared" si="7"/>
        <v>44875.8</v>
      </c>
      <c r="L23" s="72">
        <f t="shared" si="7"/>
        <v>14124.2</v>
      </c>
      <c r="M23" s="72">
        <f t="shared" si="7"/>
        <v>0</v>
      </c>
      <c r="N23" s="72"/>
    </row>
    <row r="24" spans="1:14" s="95" customFormat="1" ht="31.5" customHeight="1">
      <c r="A24" s="91" t="s">
        <v>8</v>
      </c>
      <c r="B24" s="92" t="s">
        <v>175</v>
      </c>
      <c r="C24" s="242"/>
      <c r="D24" s="93"/>
      <c r="E24" s="93"/>
      <c r="F24" s="93"/>
      <c r="G24" s="93"/>
      <c r="H24" s="94">
        <f>H25</f>
        <v>64621</v>
      </c>
      <c r="I24" s="94">
        <f t="shared" si="7"/>
        <v>59072</v>
      </c>
      <c r="J24" s="94">
        <f t="shared" si="7"/>
        <v>44875.8</v>
      </c>
      <c r="K24" s="94">
        <f t="shared" si="7"/>
        <v>44875.8</v>
      </c>
      <c r="L24" s="94">
        <f t="shared" si="7"/>
        <v>14124.2</v>
      </c>
      <c r="M24" s="94">
        <f t="shared" si="7"/>
        <v>0</v>
      </c>
      <c r="N24" s="94"/>
    </row>
    <row r="25" spans="1:14" s="71" customFormat="1" ht="31.5" customHeight="1">
      <c r="A25" s="72">
        <v>1</v>
      </c>
      <c r="B25" s="74" t="s">
        <v>176</v>
      </c>
      <c r="C25" s="242"/>
      <c r="D25" s="72"/>
      <c r="E25" s="72"/>
      <c r="F25" s="72"/>
      <c r="G25" s="72"/>
      <c r="H25" s="72">
        <f>SUM(H26)</f>
        <v>64621</v>
      </c>
      <c r="I25" s="72">
        <f t="shared" ref="I25:M25" si="8">SUM(I26)</f>
        <v>59072</v>
      </c>
      <c r="J25" s="72">
        <f t="shared" si="8"/>
        <v>44875.8</v>
      </c>
      <c r="K25" s="72">
        <f t="shared" si="8"/>
        <v>44875.8</v>
      </c>
      <c r="L25" s="72">
        <f t="shared" si="8"/>
        <v>14124.2</v>
      </c>
      <c r="M25" s="72">
        <f t="shared" si="8"/>
        <v>0</v>
      </c>
      <c r="N25" s="72"/>
    </row>
    <row r="26" spans="1:14" s="71" customFormat="1" ht="31.5" customHeight="1">
      <c r="A26" s="77" t="s">
        <v>94</v>
      </c>
      <c r="B26" s="96" t="s">
        <v>177</v>
      </c>
      <c r="C26" s="242" t="s">
        <v>178</v>
      </c>
      <c r="D26" s="77" t="s">
        <v>179</v>
      </c>
      <c r="E26" s="77" t="s">
        <v>180</v>
      </c>
      <c r="F26" s="77" t="s">
        <v>181</v>
      </c>
      <c r="G26" s="77" t="s">
        <v>182</v>
      </c>
      <c r="H26" s="77">
        <v>64621</v>
      </c>
      <c r="I26" s="77">
        <v>59072</v>
      </c>
      <c r="J26" s="77">
        <v>44875.8</v>
      </c>
      <c r="K26" s="77">
        <v>44875.8</v>
      </c>
      <c r="L26" s="77">
        <v>14124.2</v>
      </c>
      <c r="M26" s="77"/>
      <c r="N26" s="77"/>
    </row>
    <row r="27" spans="1:14" s="71" customFormat="1" ht="31.5" customHeight="1">
      <c r="A27" s="72" t="s">
        <v>53</v>
      </c>
      <c r="B27" s="74" t="s">
        <v>183</v>
      </c>
      <c r="C27" s="240"/>
      <c r="D27" s="72"/>
      <c r="E27" s="72"/>
      <c r="F27" s="72"/>
      <c r="G27" s="72"/>
      <c r="H27" s="72">
        <f>H28</f>
        <v>1094577</v>
      </c>
      <c r="I27" s="72">
        <f t="shared" ref="I27:M28" si="9">I28</f>
        <v>741496</v>
      </c>
      <c r="J27" s="72">
        <f t="shared" si="9"/>
        <v>365691</v>
      </c>
      <c r="K27" s="72">
        <f t="shared" si="9"/>
        <v>365691</v>
      </c>
      <c r="L27" s="72">
        <f t="shared" si="9"/>
        <v>354141</v>
      </c>
      <c r="M27" s="72">
        <f t="shared" si="9"/>
        <v>0</v>
      </c>
      <c r="N27" s="72"/>
    </row>
    <row r="28" spans="1:14" s="76" customFormat="1" ht="31.5" customHeight="1">
      <c r="A28" s="72" t="s">
        <v>8</v>
      </c>
      <c r="B28" s="74" t="s">
        <v>164</v>
      </c>
      <c r="C28" s="242"/>
      <c r="D28" s="75"/>
      <c r="E28" s="75"/>
      <c r="F28" s="75"/>
      <c r="G28" s="75"/>
      <c r="H28" s="72">
        <f>H29</f>
        <v>1094577</v>
      </c>
      <c r="I28" s="72">
        <f t="shared" si="9"/>
        <v>741496</v>
      </c>
      <c r="J28" s="72">
        <f t="shared" si="9"/>
        <v>365691</v>
      </c>
      <c r="K28" s="72">
        <f t="shared" si="9"/>
        <v>365691</v>
      </c>
      <c r="L28" s="72">
        <f t="shared" si="9"/>
        <v>354141</v>
      </c>
      <c r="M28" s="72">
        <f t="shared" si="9"/>
        <v>0</v>
      </c>
      <c r="N28" s="72"/>
    </row>
    <row r="29" spans="1:14" s="71" customFormat="1" ht="31.5" customHeight="1">
      <c r="A29" s="72">
        <v>1</v>
      </c>
      <c r="B29" s="74" t="s">
        <v>146</v>
      </c>
      <c r="C29" s="242"/>
      <c r="D29" s="72"/>
      <c r="E29" s="72"/>
      <c r="F29" s="72"/>
      <c r="G29" s="72"/>
      <c r="H29" s="72">
        <f t="shared" ref="H29:M29" si="10">SUM(H30:H31)</f>
        <v>1094577</v>
      </c>
      <c r="I29" s="72">
        <f t="shared" si="10"/>
        <v>741496</v>
      </c>
      <c r="J29" s="72">
        <f t="shared" si="10"/>
        <v>365691</v>
      </c>
      <c r="K29" s="72">
        <f t="shared" si="10"/>
        <v>365691</v>
      </c>
      <c r="L29" s="72">
        <f t="shared" si="10"/>
        <v>354141</v>
      </c>
      <c r="M29" s="72">
        <f t="shared" si="10"/>
        <v>0</v>
      </c>
      <c r="N29" s="72"/>
    </row>
    <row r="30" spans="1:14" s="71" customFormat="1" ht="31.5" customHeight="1">
      <c r="A30" s="77" t="s">
        <v>94</v>
      </c>
      <c r="B30" s="78" t="s">
        <v>184</v>
      </c>
      <c r="C30" s="242" t="s">
        <v>185</v>
      </c>
      <c r="D30" s="77" t="s">
        <v>186</v>
      </c>
      <c r="E30" s="97" t="s">
        <v>187</v>
      </c>
      <c r="F30" s="88" t="s">
        <v>168</v>
      </c>
      <c r="G30" s="77" t="s">
        <v>188</v>
      </c>
      <c r="H30" s="98">
        <v>654996</v>
      </c>
      <c r="I30" s="86">
        <v>441496</v>
      </c>
      <c r="J30" s="77">
        <v>175000</v>
      </c>
      <c r="K30" s="77">
        <v>175000</v>
      </c>
      <c r="L30" s="77">
        <v>244832</v>
      </c>
      <c r="M30" s="77"/>
      <c r="N30" s="77"/>
    </row>
    <row r="31" spans="1:14" s="73" customFormat="1" ht="31.5" customHeight="1">
      <c r="A31" s="77" t="s">
        <v>127</v>
      </c>
      <c r="B31" s="78" t="s">
        <v>189</v>
      </c>
      <c r="C31" s="242" t="s">
        <v>190</v>
      </c>
      <c r="D31" s="77" t="s">
        <v>191</v>
      </c>
      <c r="E31" s="77" t="s">
        <v>192</v>
      </c>
      <c r="F31" s="88" t="s">
        <v>168</v>
      </c>
      <c r="G31" s="77" t="s">
        <v>193</v>
      </c>
      <c r="H31" s="83">
        <v>439581</v>
      </c>
      <c r="I31" s="77">
        <v>300000</v>
      </c>
      <c r="J31" s="77">
        <v>190691</v>
      </c>
      <c r="K31" s="77">
        <v>190691</v>
      </c>
      <c r="L31" s="77">
        <v>109309</v>
      </c>
      <c r="M31" s="77"/>
      <c r="N31" s="77"/>
    </row>
    <row r="32" spans="1:14" s="71" customFormat="1" ht="31.5" customHeight="1">
      <c r="A32" s="72" t="s">
        <v>54</v>
      </c>
      <c r="B32" s="74" t="s">
        <v>194</v>
      </c>
      <c r="C32" s="240"/>
      <c r="D32" s="72"/>
      <c r="E32" s="72"/>
      <c r="F32" s="72"/>
      <c r="G32" s="72"/>
      <c r="H32" s="72">
        <f>H33</f>
        <v>67568</v>
      </c>
      <c r="I32" s="72">
        <f t="shared" ref="I32:M33" si="11">I33</f>
        <v>65000</v>
      </c>
      <c r="J32" s="72">
        <f t="shared" si="11"/>
        <v>45496</v>
      </c>
      <c r="K32" s="72">
        <f t="shared" si="11"/>
        <v>40000</v>
      </c>
      <c r="L32" s="72">
        <f t="shared" si="11"/>
        <v>25000</v>
      </c>
      <c r="M32" s="72">
        <f t="shared" si="11"/>
        <v>0</v>
      </c>
      <c r="N32" s="72"/>
    </row>
    <row r="33" spans="1:14" s="73" customFormat="1" ht="31.5" customHeight="1">
      <c r="A33" s="38" t="s">
        <v>8</v>
      </c>
      <c r="B33" s="33" t="s">
        <v>195</v>
      </c>
      <c r="C33" s="243"/>
      <c r="D33" s="72"/>
      <c r="E33" s="72"/>
      <c r="F33" s="72"/>
      <c r="G33" s="38"/>
      <c r="H33" s="38">
        <f>H34</f>
        <v>67568</v>
      </c>
      <c r="I33" s="38">
        <f t="shared" si="11"/>
        <v>65000</v>
      </c>
      <c r="J33" s="38">
        <f t="shared" si="11"/>
        <v>45496</v>
      </c>
      <c r="K33" s="38">
        <f t="shared" si="11"/>
        <v>40000</v>
      </c>
      <c r="L33" s="38">
        <f t="shared" si="11"/>
        <v>25000</v>
      </c>
      <c r="M33" s="38">
        <f t="shared" si="11"/>
        <v>0</v>
      </c>
      <c r="N33" s="38"/>
    </row>
    <row r="34" spans="1:14" s="71" customFormat="1" ht="31.5" customHeight="1">
      <c r="A34" s="72">
        <v>1</v>
      </c>
      <c r="B34" s="74" t="s">
        <v>176</v>
      </c>
      <c r="C34" s="240"/>
      <c r="D34" s="72"/>
      <c r="E34" s="72"/>
      <c r="F34" s="72"/>
      <c r="G34" s="72"/>
      <c r="H34" s="72">
        <f>SUM(H35)</f>
        <v>67568</v>
      </c>
      <c r="I34" s="72">
        <f t="shared" ref="I34:M34" si="12">SUM(I35)</f>
        <v>65000</v>
      </c>
      <c r="J34" s="72">
        <f t="shared" si="12"/>
        <v>45496</v>
      </c>
      <c r="K34" s="72">
        <f t="shared" si="12"/>
        <v>40000</v>
      </c>
      <c r="L34" s="72">
        <f t="shared" si="12"/>
        <v>25000</v>
      </c>
      <c r="M34" s="72">
        <f t="shared" si="12"/>
        <v>0</v>
      </c>
      <c r="N34" s="72"/>
    </row>
    <row r="35" spans="1:14" s="71" customFormat="1" ht="31.5" customHeight="1">
      <c r="A35" s="97" t="s">
        <v>94</v>
      </c>
      <c r="B35" s="90" t="s">
        <v>196</v>
      </c>
      <c r="C35" s="241">
        <v>7913501</v>
      </c>
      <c r="D35" s="77"/>
      <c r="E35" s="77"/>
      <c r="F35" s="77"/>
      <c r="G35" s="65" t="s">
        <v>197</v>
      </c>
      <c r="H35" s="99">
        <v>67568</v>
      </c>
      <c r="I35" s="99">
        <v>65000</v>
      </c>
      <c r="J35" s="77">
        <v>45496</v>
      </c>
      <c r="K35" s="77">
        <v>40000</v>
      </c>
      <c r="L35" s="77">
        <v>25000</v>
      </c>
      <c r="M35" s="77"/>
      <c r="N35" s="77"/>
    </row>
    <row r="36" spans="1:14" s="71" customFormat="1" ht="31.5" customHeight="1">
      <c r="A36" s="72" t="s">
        <v>55</v>
      </c>
      <c r="B36" s="74" t="s">
        <v>198</v>
      </c>
      <c r="C36" s="240"/>
      <c r="D36" s="72"/>
      <c r="E36" s="72"/>
      <c r="F36" s="72"/>
      <c r="G36" s="72"/>
      <c r="H36" s="72">
        <f>H37</f>
        <v>409676</v>
      </c>
      <c r="I36" s="72">
        <f t="shared" ref="I36:M37" si="13">I37</f>
        <v>290000</v>
      </c>
      <c r="J36" s="72">
        <f t="shared" si="13"/>
        <v>98446</v>
      </c>
      <c r="K36" s="72">
        <f t="shared" si="13"/>
        <v>98446</v>
      </c>
      <c r="L36" s="72">
        <f t="shared" si="13"/>
        <v>44554</v>
      </c>
      <c r="M36" s="72">
        <f t="shared" si="13"/>
        <v>0</v>
      </c>
      <c r="N36" s="72"/>
    </row>
    <row r="37" spans="1:14" s="71" customFormat="1" ht="31.5" customHeight="1">
      <c r="A37" s="72" t="s">
        <v>8</v>
      </c>
      <c r="B37" s="74" t="s">
        <v>153</v>
      </c>
      <c r="C37" s="240"/>
      <c r="D37" s="72"/>
      <c r="E37" s="72"/>
      <c r="F37" s="72"/>
      <c r="G37" s="72"/>
      <c r="H37" s="72">
        <f>H38</f>
        <v>409676</v>
      </c>
      <c r="I37" s="72">
        <f t="shared" si="13"/>
        <v>290000</v>
      </c>
      <c r="J37" s="72">
        <f t="shared" si="13"/>
        <v>98446</v>
      </c>
      <c r="K37" s="72">
        <f t="shared" si="13"/>
        <v>98446</v>
      </c>
      <c r="L37" s="72">
        <f t="shared" si="13"/>
        <v>44554</v>
      </c>
      <c r="M37" s="72">
        <f t="shared" si="13"/>
        <v>0</v>
      </c>
      <c r="N37" s="72"/>
    </row>
    <row r="38" spans="1:14" s="71" customFormat="1" ht="31.5" customHeight="1">
      <c r="A38" s="72">
        <v>1</v>
      </c>
      <c r="B38" s="74" t="s">
        <v>176</v>
      </c>
      <c r="C38" s="240"/>
      <c r="D38" s="72"/>
      <c r="E38" s="72"/>
      <c r="F38" s="72"/>
      <c r="G38" s="72"/>
      <c r="H38" s="72">
        <f>SUM(H39:H39)</f>
        <v>409676</v>
      </c>
      <c r="I38" s="72">
        <f t="shared" ref="I38:M38" si="14">SUM(I39:I39)</f>
        <v>290000</v>
      </c>
      <c r="J38" s="72">
        <f t="shared" si="14"/>
        <v>98446</v>
      </c>
      <c r="K38" s="72">
        <f t="shared" si="14"/>
        <v>98446</v>
      </c>
      <c r="L38" s="72">
        <f t="shared" si="14"/>
        <v>44554</v>
      </c>
      <c r="M38" s="72">
        <f t="shared" si="14"/>
        <v>0</v>
      </c>
      <c r="N38" s="72"/>
    </row>
    <row r="39" spans="1:14" s="71" customFormat="1" ht="31.5" customHeight="1">
      <c r="A39" s="77" t="s">
        <v>94</v>
      </c>
      <c r="B39" s="100" t="s">
        <v>199</v>
      </c>
      <c r="C39" s="242"/>
      <c r="D39" s="77" t="s">
        <v>200</v>
      </c>
      <c r="E39" s="77"/>
      <c r="F39" s="77"/>
      <c r="G39" s="77" t="s">
        <v>201</v>
      </c>
      <c r="H39" s="77">
        <v>409676</v>
      </c>
      <c r="I39" s="77">
        <v>290000</v>
      </c>
      <c r="J39" s="77">
        <v>98446</v>
      </c>
      <c r="K39" s="77">
        <v>98446</v>
      </c>
      <c r="L39" s="77">
        <v>44554</v>
      </c>
      <c r="M39" s="77"/>
      <c r="N39" s="77"/>
    </row>
    <row r="40" spans="1:14" s="71" customFormat="1" ht="31.5" customHeight="1">
      <c r="A40" s="72" t="s">
        <v>56</v>
      </c>
      <c r="B40" s="74" t="s">
        <v>202</v>
      </c>
      <c r="C40" s="240"/>
      <c r="D40" s="72"/>
      <c r="E40" s="72"/>
      <c r="F40" s="72"/>
      <c r="G40" s="72"/>
      <c r="H40" s="72">
        <f>H41</f>
        <v>179986</v>
      </c>
      <c r="I40" s="72">
        <f t="shared" ref="I40:M41" si="15">I41</f>
        <v>179995.5</v>
      </c>
      <c r="J40" s="72">
        <f t="shared" si="15"/>
        <v>120807</v>
      </c>
      <c r="K40" s="72">
        <f t="shared" si="15"/>
        <v>120807</v>
      </c>
      <c r="L40" s="72">
        <f t="shared" si="15"/>
        <v>58622</v>
      </c>
      <c r="M40" s="72">
        <f t="shared" si="15"/>
        <v>0</v>
      </c>
      <c r="N40" s="72"/>
    </row>
    <row r="41" spans="1:14" s="76" customFormat="1" ht="31.5" customHeight="1">
      <c r="A41" s="72" t="s">
        <v>8</v>
      </c>
      <c r="B41" s="74" t="s">
        <v>164</v>
      </c>
      <c r="C41" s="242"/>
      <c r="D41" s="75"/>
      <c r="E41" s="75"/>
      <c r="F41" s="75"/>
      <c r="G41" s="75"/>
      <c r="H41" s="72">
        <f>H42</f>
        <v>179986</v>
      </c>
      <c r="I41" s="72">
        <f t="shared" si="15"/>
        <v>179995.5</v>
      </c>
      <c r="J41" s="72">
        <f t="shared" si="15"/>
        <v>120807</v>
      </c>
      <c r="K41" s="72">
        <f t="shared" si="15"/>
        <v>120807</v>
      </c>
      <c r="L41" s="72">
        <f t="shared" si="15"/>
        <v>58622</v>
      </c>
      <c r="M41" s="72">
        <f t="shared" si="15"/>
        <v>0</v>
      </c>
      <c r="N41" s="72"/>
    </row>
    <row r="42" spans="1:14" s="71" customFormat="1" ht="31.5" customHeight="1">
      <c r="A42" s="72">
        <v>1</v>
      </c>
      <c r="B42" s="74" t="s">
        <v>146</v>
      </c>
      <c r="C42" s="242"/>
      <c r="D42" s="72"/>
      <c r="E42" s="72"/>
      <c r="F42" s="72"/>
      <c r="G42" s="72"/>
      <c r="H42" s="72">
        <f t="shared" ref="H42:M42" si="16">SUM(H43:H43)</f>
        <v>179986</v>
      </c>
      <c r="I42" s="72">
        <f t="shared" si="16"/>
        <v>179995.5</v>
      </c>
      <c r="J42" s="72">
        <f t="shared" si="16"/>
        <v>120807</v>
      </c>
      <c r="K42" s="72">
        <f t="shared" si="16"/>
        <v>120807</v>
      </c>
      <c r="L42" s="72">
        <f t="shared" si="16"/>
        <v>58622</v>
      </c>
      <c r="M42" s="72">
        <f t="shared" si="16"/>
        <v>0</v>
      </c>
      <c r="N42" s="72"/>
    </row>
    <row r="43" spans="1:14" s="73" customFormat="1" ht="31.5" customHeight="1">
      <c r="A43" s="77" t="s">
        <v>94</v>
      </c>
      <c r="B43" s="101" t="s">
        <v>203</v>
      </c>
      <c r="C43" s="242" t="s">
        <v>204</v>
      </c>
      <c r="D43" s="65" t="s">
        <v>205</v>
      </c>
      <c r="E43" s="97" t="s">
        <v>206</v>
      </c>
      <c r="F43" s="88" t="s">
        <v>161</v>
      </c>
      <c r="G43" s="77" t="s">
        <v>207</v>
      </c>
      <c r="H43" s="98">
        <v>179986</v>
      </c>
      <c r="I43" s="98">
        <v>179995.5</v>
      </c>
      <c r="J43" s="77">
        <v>120807</v>
      </c>
      <c r="K43" s="77">
        <v>120807</v>
      </c>
      <c r="L43" s="77">
        <v>58622</v>
      </c>
      <c r="M43" s="77"/>
      <c r="N43" s="77"/>
    </row>
    <row r="44" spans="1:14" s="71" customFormat="1" ht="31.5" customHeight="1">
      <c r="A44" s="72" t="s">
        <v>57</v>
      </c>
      <c r="B44" s="74" t="s">
        <v>208</v>
      </c>
      <c r="C44" s="240"/>
      <c r="D44" s="72"/>
      <c r="E44" s="72"/>
      <c r="F44" s="72"/>
      <c r="G44" s="72"/>
      <c r="H44" s="72">
        <f>H45</f>
        <v>254400</v>
      </c>
      <c r="I44" s="72">
        <f t="shared" ref="I44:M45" si="17">I45</f>
        <v>150714</v>
      </c>
      <c r="J44" s="72">
        <f t="shared" si="17"/>
        <v>139783</v>
      </c>
      <c r="K44" s="72">
        <f t="shared" si="17"/>
        <v>139783</v>
      </c>
      <c r="L44" s="72">
        <f t="shared" si="17"/>
        <v>10217</v>
      </c>
      <c r="M44" s="72">
        <f t="shared" si="17"/>
        <v>0</v>
      </c>
      <c r="N44" s="72"/>
    </row>
    <row r="45" spans="1:14" s="76" customFormat="1" ht="31.5" customHeight="1">
      <c r="A45" s="72" t="s">
        <v>8</v>
      </c>
      <c r="B45" s="74" t="s">
        <v>164</v>
      </c>
      <c r="C45" s="242"/>
      <c r="D45" s="75"/>
      <c r="E45" s="75"/>
      <c r="F45" s="75"/>
      <c r="G45" s="75"/>
      <c r="H45" s="72">
        <f>H46</f>
        <v>254400</v>
      </c>
      <c r="I45" s="72">
        <f t="shared" si="17"/>
        <v>150714</v>
      </c>
      <c r="J45" s="72">
        <f t="shared" si="17"/>
        <v>139783</v>
      </c>
      <c r="K45" s="72">
        <f t="shared" si="17"/>
        <v>139783</v>
      </c>
      <c r="L45" s="72">
        <f t="shared" si="17"/>
        <v>10217</v>
      </c>
      <c r="M45" s="72">
        <f t="shared" si="17"/>
        <v>0</v>
      </c>
      <c r="N45" s="72"/>
    </row>
    <row r="46" spans="1:14" s="71" customFormat="1" ht="31.5" customHeight="1">
      <c r="A46" s="72">
        <v>1</v>
      </c>
      <c r="B46" s="74" t="s">
        <v>146</v>
      </c>
      <c r="C46" s="242"/>
      <c r="D46" s="72"/>
      <c r="E46" s="72"/>
      <c r="F46" s="72"/>
      <c r="G46" s="72"/>
      <c r="H46" s="72">
        <f>SUM(H47:H47)</f>
        <v>254400</v>
      </c>
      <c r="I46" s="72">
        <f t="shared" ref="I46:M46" si="18">SUM(I47:I47)</f>
        <v>150714</v>
      </c>
      <c r="J46" s="72">
        <f t="shared" si="18"/>
        <v>139783</v>
      </c>
      <c r="K46" s="72">
        <f t="shared" si="18"/>
        <v>139783</v>
      </c>
      <c r="L46" s="72">
        <f t="shared" si="18"/>
        <v>10217</v>
      </c>
      <c r="M46" s="72">
        <f t="shared" si="18"/>
        <v>0</v>
      </c>
      <c r="N46" s="72"/>
    </row>
    <row r="47" spans="1:14" s="71" customFormat="1" ht="31.5" customHeight="1">
      <c r="A47" s="77" t="s">
        <v>94</v>
      </c>
      <c r="B47" s="101" t="s">
        <v>209</v>
      </c>
      <c r="C47" s="242" t="s">
        <v>210</v>
      </c>
      <c r="D47" s="65" t="s">
        <v>211</v>
      </c>
      <c r="E47" s="97" t="s">
        <v>212</v>
      </c>
      <c r="F47" s="88" t="s">
        <v>168</v>
      </c>
      <c r="G47" s="77" t="s">
        <v>213</v>
      </c>
      <c r="H47" s="98">
        <v>254400</v>
      </c>
      <c r="I47" s="98">
        <v>150714</v>
      </c>
      <c r="J47" s="77">
        <v>139783</v>
      </c>
      <c r="K47" s="77">
        <v>139783</v>
      </c>
      <c r="L47" s="77">
        <v>10217</v>
      </c>
      <c r="M47" s="77"/>
      <c r="N47" s="77"/>
    </row>
    <row r="48" spans="1:14" s="71" customFormat="1" ht="31.5" customHeight="1">
      <c r="A48" s="72" t="s">
        <v>58</v>
      </c>
      <c r="B48" s="74" t="s">
        <v>214</v>
      </c>
      <c r="C48" s="240"/>
      <c r="D48" s="72"/>
      <c r="E48" s="72"/>
      <c r="F48" s="72"/>
      <c r="G48" s="72"/>
      <c r="H48" s="72">
        <f>H49</f>
        <v>357689</v>
      </c>
      <c r="I48" s="72">
        <f t="shared" ref="I48:M49" si="19">I49</f>
        <v>250000</v>
      </c>
      <c r="J48" s="72">
        <f t="shared" si="19"/>
        <v>286035</v>
      </c>
      <c r="K48" s="72">
        <f t="shared" si="19"/>
        <v>216035</v>
      </c>
      <c r="L48" s="72">
        <f t="shared" si="19"/>
        <v>33965</v>
      </c>
      <c r="M48" s="72">
        <f t="shared" si="19"/>
        <v>0</v>
      </c>
      <c r="N48" s="72"/>
    </row>
    <row r="49" spans="1:14" s="76" customFormat="1" ht="31.5" customHeight="1">
      <c r="A49" s="72" t="s">
        <v>8</v>
      </c>
      <c r="B49" s="74" t="s">
        <v>164</v>
      </c>
      <c r="C49" s="242"/>
      <c r="D49" s="75"/>
      <c r="E49" s="75"/>
      <c r="F49" s="75"/>
      <c r="G49" s="75"/>
      <c r="H49" s="72">
        <f>H50</f>
        <v>357689</v>
      </c>
      <c r="I49" s="72">
        <f t="shared" si="19"/>
        <v>250000</v>
      </c>
      <c r="J49" s="72">
        <f t="shared" si="19"/>
        <v>286035</v>
      </c>
      <c r="K49" s="72">
        <f t="shared" si="19"/>
        <v>216035</v>
      </c>
      <c r="L49" s="72">
        <f t="shared" si="19"/>
        <v>33965</v>
      </c>
      <c r="M49" s="72">
        <f t="shared" si="19"/>
        <v>0</v>
      </c>
      <c r="N49" s="72"/>
    </row>
    <row r="50" spans="1:14" s="71" customFormat="1" ht="31.5" customHeight="1">
      <c r="A50" s="72">
        <v>1</v>
      </c>
      <c r="B50" s="74" t="s">
        <v>146</v>
      </c>
      <c r="C50" s="242"/>
      <c r="D50" s="72"/>
      <c r="E50" s="72"/>
      <c r="F50" s="72"/>
      <c r="G50" s="72"/>
      <c r="H50" s="72">
        <f>SUM(H51:H51)</f>
        <v>357689</v>
      </c>
      <c r="I50" s="72">
        <f t="shared" ref="I50:M50" si="20">SUM(I51:I51)</f>
        <v>250000</v>
      </c>
      <c r="J50" s="72">
        <f t="shared" si="20"/>
        <v>286035</v>
      </c>
      <c r="K50" s="72">
        <f t="shared" si="20"/>
        <v>216035</v>
      </c>
      <c r="L50" s="72">
        <f t="shared" si="20"/>
        <v>33965</v>
      </c>
      <c r="M50" s="72">
        <f t="shared" si="20"/>
        <v>0</v>
      </c>
      <c r="N50" s="72"/>
    </row>
    <row r="51" spans="1:14" s="73" customFormat="1" ht="31.5" customHeight="1">
      <c r="A51" s="77" t="s">
        <v>94</v>
      </c>
      <c r="B51" s="78" t="s">
        <v>215</v>
      </c>
      <c r="C51" s="242" t="s">
        <v>216</v>
      </c>
      <c r="D51" s="77" t="s">
        <v>217</v>
      </c>
      <c r="E51" s="77" t="s">
        <v>218</v>
      </c>
      <c r="F51" s="88" t="s">
        <v>168</v>
      </c>
      <c r="G51" s="77" t="s">
        <v>219</v>
      </c>
      <c r="H51" s="83">
        <v>357689</v>
      </c>
      <c r="I51" s="77">
        <v>250000</v>
      </c>
      <c r="J51" s="77">
        <v>286035</v>
      </c>
      <c r="K51" s="77">
        <v>216035</v>
      </c>
      <c r="L51" s="77">
        <v>33965</v>
      </c>
      <c r="M51" s="77"/>
      <c r="N51" s="77"/>
    </row>
    <row r="52" spans="1:14" s="71" customFormat="1" ht="31.5" customHeight="1">
      <c r="A52" s="72" t="s">
        <v>59</v>
      </c>
      <c r="B52" s="74" t="s">
        <v>220</v>
      </c>
      <c r="C52" s="240"/>
      <c r="D52" s="72"/>
      <c r="E52" s="72"/>
      <c r="F52" s="72"/>
      <c r="G52" s="72"/>
      <c r="H52" s="72">
        <f>H53</f>
        <v>299143.59999999998</v>
      </c>
      <c r="I52" s="72">
        <f t="shared" ref="I52:M53" si="21">I53</f>
        <v>299143.59999999998</v>
      </c>
      <c r="J52" s="72">
        <f t="shared" si="21"/>
        <v>211279.61</v>
      </c>
      <c r="K52" s="72">
        <f t="shared" si="21"/>
        <v>211279.61</v>
      </c>
      <c r="L52" s="72">
        <f t="shared" si="21"/>
        <v>25269.390000000014</v>
      </c>
      <c r="M52" s="72">
        <f t="shared" si="21"/>
        <v>0</v>
      </c>
      <c r="N52" s="72"/>
    </row>
    <row r="53" spans="1:14" s="71" customFormat="1" ht="31.5" customHeight="1">
      <c r="A53" s="72" t="s">
        <v>8</v>
      </c>
      <c r="B53" s="74" t="s">
        <v>153</v>
      </c>
      <c r="C53" s="240"/>
      <c r="D53" s="72"/>
      <c r="E53" s="72"/>
      <c r="F53" s="72"/>
      <c r="G53" s="72"/>
      <c r="H53" s="72">
        <f>H54</f>
        <v>299143.59999999998</v>
      </c>
      <c r="I53" s="72">
        <f t="shared" si="21"/>
        <v>299143.59999999998</v>
      </c>
      <c r="J53" s="72">
        <f t="shared" si="21"/>
        <v>211279.61</v>
      </c>
      <c r="K53" s="72">
        <f t="shared" si="21"/>
        <v>211279.61</v>
      </c>
      <c r="L53" s="72">
        <f t="shared" si="21"/>
        <v>25269.390000000014</v>
      </c>
      <c r="M53" s="72">
        <f t="shared" si="21"/>
        <v>0</v>
      </c>
      <c r="N53" s="72"/>
    </row>
    <row r="54" spans="1:14" s="71" customFormat="1" ht="31.5" customHeight="1">
      <c r="A54" s="72">
        <v>1</v>
      </c>
      <c r="B54" s="74" t="s">
        <v>176</v>
      </c>
      <c r="C54" s="240"/>
      <c r="D54" s="72"/>
      <c r="E54" s="72"/>
      <c r="F54" s="72"/>
      <c r="G54" s="72"/>
      <c r="H54" s="72">
        <f>SUM(H55:H55)</f>
        <v>299143.59999999998</v>
      </c>
      <c r="I54" s="72">
        <f t="shared" ref="I54:M54" si="22">SUM(I55:I55)</f>
        <v>299143.59999999998</v>
      </c>
      <c r="J54" s="72">
        <f t="shared" si="22"/>
        <v>211279.61</v>
      </c>
      <c r="K54" s="72">
        <f t="shared" si="22"/>
        <v>211279.61</v>
      </c>
      <c r="L54" s="72">
        <f t="shared" si="22"/>
        <v>25269.390000000014</v>
      </c>
      <c r="M54" s="72">
        <f t="shared" si="22"/>
        <v>0</v>
      </c>
      <c r="N54" s="72"/>
    </row>
    <row r="55" spans="1:14" s="71" customFormat="1" ht="42.75" customHeight="1">
      <c r="A55" s="77" t="s">
        <v>94</v>
      </c>
      <c r="B55" s="96" t="s">
        <v>221</v>
      </c>
      <c r="C55" s="242" t="s">
        <v>222</v>
      </c>
      <c r="D55" s="77" t="s">
        <v>223</v>
      </c>
      <c r="E55" s="77" t="s">
        <v>224</v>
      </c>
      <c r="F55" s="79" t="s">
        <v>225</v>
      </c>
      <c r="G55" s="83" t="s">
        <v>226</v>
      </c>
      <c r="H55" s="83">
        <v>299143.59999999998</v>
      </c>
      <c r="I55" s="83">
        <v>299143.59999999998</v>
      </c>
      <c r="J55" s="77">
        <v>211279.61</v>
      </c>
      <c r="K55" s="77">
        <v>211279.61</v>
      </c>
      <c r="L55" s="77">
        <v>25269.390000000014</v>
      </c>
      <c r="M55" s="77"/>
      <c r="N55" s="77"/>
    </row>
    <row r="56" spans="1:14" s="71" customFormat="1" ht="31.5" customHeight="1">
      <c r="A56" s="72" t="s">
        <v>60</v>
      </c>
      <c r="B56" s="74" t="s">
        <v>227</v>
      </c>
      <c r="C56" s="240"/>
      <c r="D56" s="72"/>
      <c r="E56" s="72"/>
      <c r="F56" s="72"/>
      <c r="G56" s="72"/>
      <c r="H56" s="72">
        <f>H57</f>
        <v>365436</v>
      </c>
      <c r="I56" s="72">
        <f t="shared" ref="I56:M57" si="23">I57</f>
        <v>250000</v>
      </c>
      <c r="J56" s="72">
        <f t="shared" si="23"/>
        <v>218232.3</v>
      </c>
      <c r="K56" s="72">
        <f t="shared" si="23"/>
        <v>183343.3</v>
      </c>
      <c r="L56" s="72">
        <f t="shared" si="23"/>
        <v>36656.700000000012</v>
      </c>
      <c r="M56" s="72">
        <f t="shared" si="23"/>
        <v>0</v>
      </c>
      <c r="N56" s="72"/>
    </row>
    <row r="57" spans="1:14" s="76" customFormat="1" ht="31.5" customHeight="1">
      <c r="A57" s="72" t="s">
        <v>8</v>
      </c>
      <c r="B57" s="74" t="s">
        <v>164</v>
      </c>
      <c r="C57" s="242"/>
      <c r="D57" s="75"/>
      <c r="E57" s="75"/>
      <c r="F57" s="75"/>
      <c r="G57" s="75"/>
      <c r="H57" s="72">
        <f>H58</f>
        <v>365436</v>
      </c>
      <c r="I57" s="72">
        <f t="shared" si="23"/>
        <v>250000</v>
      </c>
      <c r="J57" s="72">
        <f t="shared" si="23"/>
        <v>218232.3</v>
      </c>
      <c r="K57" s="72">
        <f t="shared" si="23"/>
        <v>183343.3</v>
      </c>
      <c r="L57" s="72">
        <f t="shared" si="23"/>
        <v>36656.700000000012</v>
      </c>
      <c r="M57" s="72">
        <f t="shared" si="23"/>
        <v>0</v>
      </c>
      <c r="N57" s="72"/>
    </row>
    <row r="58" spans="1:14" s="71" customFormat="1" ht="31.5" customHeight="1">
      <c r="A58" s="72">
        <v>1</v>
      </c>
      <c r="B58" s="74" t="s">
        <v>146</v>
      </c>
      <c r="C58" s="242"/>
      <c r="D58" s="72"/>
      <c r="E58" s="72"/>
      <c r="F58" s="72"/>
      <c r="G58" s="72"/>
      <c r="H58" s="72">
        <f>SUM(H59:H59)</f>
        <v>365436</v>
      </c>
      <c r="I58" s="72">
        <f t="shared" ref="I58:M58" si="24">SUM(I59:I59)</f>
        <v>250000</v>
      </c>
      <c r="J58" s="72">
        <f t="shared" si="24"/>
        <v>218232.3</v>
      </c>
      <c r="K58" s="72">
        <f t="shared" si="24"/>
        <v>183343.3</v>
      </c>
      <c r="L58" s="72">
        <f t="shared" si="24"/>
        <v>36656.700000000012</v>
      </c>
      <c r="M58" s="72">
        <f t="shared" si="24"/>
        <v>0</v>
      </c>
      <c r="N58" s="72"/>
    </row>
    <row r="59" spans="1:14" s="102" customFormat="1" ht="31.5" customHeight="1">
      <c r="A59" s="77" t="s">
        <v>94</v>
      </c>
      <c r="B59" s="90" t="s">
        <v>228</v>
      </c>
      <c r="C59" s="242">
        <v>7926159</v>
      </c>
      <c r="D59" s="65" t="s">
        <v>229</v>
      </c>
      <c r="E59" s="65" t="s">
        <v>230</v>
      </c>
      <c r="F59" s="88" t="s">
        <v>168</v>
      </c>
      <c r="G59" s="77" t="s">
        <v>231</v>
      </c>
      <c r="H59" s="65">
        <v>365436</v>
      </c>
      <c r="I59" s="65">
        <v>250000</v>
      </c>
      <c r="J59" s="77">
        <v>218232.3</v>
      </c>
      <c r="K59" s="77">
        <v>183343.3</v>
      </c>
      <c r="L59" s="77">
        <v>36656.700000000012</v>
      </c>
      <c r="M59" s="77"/>
      <c r="N59" s="77"/>
    </row>
    <row r="60" spans="1:14" s="71" customFormat="1" ht="31.5" customHeight="1">
      <c r="A60" s="72" t="s">
        <v>61</v>
      </c>
      <c r="B60" s="74" t="s">
        <v>232</v>
      </c>
      <c r="C60" s="240"/>
      <c r="D60" s="72"/>
      <c r="E60" s="72"/>
      <c r="F60" s="72"/>
      <c r="G60" s="72"/>
      <c r="H60" s="72">
        <f>H61</f>
        <v>99993.670639000004</v>
      </c>
      <c r="I60" s="72">
        <f t="shared" ref="I60:M61" si="25">I61</f>
        <v>100000</v>
      </c>
      <c r="J60" s="72">
        <f t="shared" si="25"/>
        <v>77971.820000000007</v>
      </c>
      <c r="K60" s="72">
        <f t="shared" si="25"/>
        <v>77971.820000000007</v>
      </c>
      <c r="L60" s="72">
        <f t="shared" si="25"/>
        <v>22028.18</v>
      </c>
      <c r="M60" s="72">
        <f t="shared" si="25"/>
        <v>0</v>
      </c>
      <c r="N60" s="72"/>
    </row>
    <row r="61" spans="1:14" s="76" customFormat="1" ht="31.5" customHeight="1">
      <c r="A61" s="72" t="s">
        <v>8</v>
      </c>
      <c r="B61" s="74" t="s">
        <v>164</v>
      </c>
      <c r="C61" s="242"/>
      <c r="D61" s="75"/>
      <c r="E61" s="75"/>
      <c r="F61" s="75"/>
      <c r="G61" s="75"/>
      <c r="H61" s="72">
        <f>H62</f>
        <v>99993.670639000004</v>
      </c>
      <c r="I61" s="72">
        <f t="shared" si="25"/>
        <v>100000</v>
      </c>
      <c r="J61" s="72">
        <f t="shared" si="25"/>
        <v>77971.820000000007</v>
      </c>
      <c r="K61" s="72">
        <f t="shared" si="25"/>
        <v>77971.820000000007</v>
      </c>
      <c r="L61" s="72">
        <f t="shared" si="25"/>
        <v>22028.18</v>
      </c>
      <c r="M61" s="72">
        <f t="shared" si="25"/>
        <v>0</v>
      </c>
      <c r="N61" s="72"/>
    </row>
    <row r="62" spans="1:14" s="71" customFormat="1" ht="31.5" customHeight="1">
      <c r="A62" s="72">
        <v>1</v>
      </c>
      <c r="B62" s="74" t="s">
        <v>146</v>
      </c>
      <c r="C62" s="242"/>
      <c r="D62" s="72"/>
      <c r="E62" s="72"/>
      <c r="F62" s="72"/>
      <c r="G62" s="72"/>
      <c r="H62" s="72">
        <f>SUM(H63:H63)</f>
        <v>99993.670639000004</v>
      </c>
      <c r="I62" s="72">
        <f t="shared" ref="I62:M62" si="26">SUM(I63:I63)</f>
        <v>100000</v>
      </c>
      <c r="J62" s="72">
        <f t="shared" si="26"/>
        <v>77971.820000000007</v>
      </c>
      <c r="K62" s="72">
        <f t="shared" si="26"/>
        <v>77971.820000000007</v>
      </c>
      <c r="L62" s="72">
        <f t="shared" si="26"/>
        <v>22028.18</v>
      </c>
      <c r="M62" s="72">
        <f t="shared" si="26"/>
        <v>0</v>
      </c>
      <c r="N62" s="72"/>
    </row>
    <row r="63" spans="1:14" s="71" customFormat="1" ht="31.5" customHeight="1">
      <c r="A63" s="77" t="s">
        <v>94</v>
      </c>
      <c r="B63" s="103" t="s">
        <v>233</v>
      </c>
      <c r="C63" s="242" t="s">
        <v>234</v>
      </c>
      <c r="D63" s="77" t="s">
        <v>235</v>
      </c>
      <c r="E63" s="77" t="s">
        <v>236</v>
      </c>
      <c r="F63" s="77" t="s">
        <v>161</v>
      </c>
      <c r="G63" s="77" t="s">
        <v>237</v>
      </c>
      <c r="H63" s="89">
        <v>99993.670639000004</v>
      </c>
      <c r="I63" s="77">
        <v>100000</v>
      </c>
      <c r="J63" s="77">
        <v>77971.820000000007</v>
      </c>
      <c r="K63" s="77">
        <v>77971.820000000007</v>
      </c>
      <c r="L63" s="77">
        <v>22028.18</v>
      </c>
      <c r="M63" s="77"/>
      <c r="N63" s="77"/>
    </row>
  </sheetData>
  <mergeCells count="22">
    <mergeCell ref="M6:M7"/>
    <mergeCell ref="J5:K5"/>
    <mergeCell ref="L5:M5"/>
    <mergeCell ref="N5:N7"/>
    <mergeCell ref="G6:G7"/>
    <mergeCell ref="H6:H7"/>
    <mergeCell ref="K1:N1"/>
    <mergeCell ref="A3:N3"/>
    <mergeCell ref="I6:I7"/>
    <mergeCell ref="J6:J7"/>
    <mergeCell ref="K6:K7"/>
    <mergeCell ref="L6:L7"/>
    <mergeCell ref="A1:D1"/>
    <mergeCell ref="A2:N2"/>
    <mergeCell ref="L4:N4"/>
    <mergeCell ref="A5:A7"/>
    <mergeCell ref="B5:B7"/>
    <mergeCell ref="C5:C7"/>
    <mergeCell ref="D5:D7"/>
    <mergeCell ref="E5:E7"/>
    <mergeCell ref="F5:F7"/>
    <mergeCell ref="G5:I5"/>
  </mergeCells>
  <conditionalFormatting sqref="B30">
    <cfRule type="duplicateValues" dxfId="51" priority="4"/>
  </conditionalFormatting>
  <conditionalFormatting sqref="B43">
    <cfRule type="duplicateValues" dxfId="50" priority="1"/>
  </conditionalFormatting>
  <conditionalFormatting sqref="B43">
    <cfRule type="duplicateValues" dxfId="49" priority="2"/>
  </conditionalFormatting>
  <conditionalFormatting sqref="B43">
    <cfRule type="duplicateValues" dxfId="48" priority="3"/>
  </conditionalFormatting>
  <conditionalFormatting sqref="B22:B26">
    <cfRule type="duplicateValues" dxfId="47" priority="5"/>
  </conditionalFormatting>
  <conditionalFormatting sqref="B47:B48 B51:B56 B59:B63">
    <cfRule type="duplicateValues" dxfId="46" priority="6"/>
  </conditionalFormatting>
  <printOptions horizontalCentered="1"/>
  <pageMargins left="0.35433070866141736" right="0.19685039370078741" top="0.47244094488188981" bottom="0.43307086614173229" header="0.19685039370078741" footer="0.47244094488188981"/>
  <pageSetup paperSize="9" scale="80"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8"/>
  <sheetViews>
    <sheetView zoomScale="85" zoomScaleNormal="85" zoomScaleSheetLayoutView="70" zoomScalePageLayoutView="75" workbookViewId="0">
      <selection activeCell="H12" sqref="H12"/>
    </sheetView>
  </sheetViews>
  <sheetFormatPr defaultColWidth="9.140625" defaultRowHeight="12.75"/>
  <cols>
    <col min="1" max="1" width="5.28515625" style="59" customWidth="1"/>
    <col min="2" max="2" width="35.28515625" style="60" customWidth="1"/>
    <col min="3" max="3" width="10.140625" style="60" customWidth="1"/>
    <col min="4" max="5" width="10.140625" style="61" customWidth="1"/>
    <col min="6" max="6" width="22.7109375" style="61" customWidth="1"/>
    <col min="7" max="7" width="9.42578125" style="61" customWidth="1"/>
    <col min="8" max="10" width="8.28515625" style="61" customWidth="1"/>
    <col min="11" max="11" width="8.140625" style="61" customWidth="1"/>
    <col min="12" max="12" width="9.28515625" style="61" customWidth="1"/>
    <col min="13" max="13" width="9" style="61" customWidth="1"/>
    <col min="14" max="14" width="8.42578125" style="61" customWidth="1"/>
    <col min="15" max="15" width="9.28515625" style="61" customWidth="1"/>
    <col min="16" max="16" width="8.140625" style="61" customWidth="1"/>
    <col min="17" max="18" width="8" style="61" customWidth="1"/>
    <col min="19" max="19" width="8" style="61" hidden="1" customWidth="1"/>
    <col min="20" max="20" width="9.140625" style="61" customWidth="1"/>
    <col min="21" max="21" width="8" style="61" customWidth="1"/>
    <col min="22" max="22" width="8.28515625" style="61" customWidth="1"/>
    <col min="23" max="23" width="7.85546875" style="61" customWidth="1"/>
    <col min="24" max="24" width="6.42578125" style="61" customWidth="1"/>
    <col min="25" max="25" width="7.85546875" style="61" customWidth="1"/>
    <col min="26" max="26" width="8.28515625" style="61" customWidth="1"/>
    <col min="27" max="27" width="7.42578125" style="61" customWidth="1"/>
    <col min="28" max="28" width="7.28515625" style="61" customWidth="1"/>
    <col min="29" max="29" width="5.42578125" style="61" customWidth="1"/>
    <col min="30" max="30" width="6.85546875" style="61" customWidth="1"/>
    <col min="31" max="16384" width="9.140625" style="39"/>
  </cols>
  <sheetData>
    <row r="1" spans="1:30" s="237" customFormat="1" ht="21.75" customHeight="1">
      <c r="A1" s="248" t="s">
        <v>790</v>
      </c>
      <c r="B1" s="248"/>
      <c r="C1" s="248"/>
      <c r="D1" s="248"/>
      <c r="E1" s="236"/>
      <c r="F1" s="236"/>
      <c r="G1" s="236"/>
      <c r="H1" s="236"/>
      <c r="I1" s="236"/>
      <c r="J1" s="236"/>
      <c r="O1" s="238"/>
      <c r="P1" s="238"/>
      <c r="Q1" s="238"/>
      <c r="AA1" s="245" t="s">
        <v>793</v>
      </c>
      <c r="AB1" s="245"/>
      <c r="AC1" s="245"/>
      <c r="AD1" s="245"/>
    </row>
    <row r="2" spans="1:30" s="22" customFormat="1" ht="21.75" customHeight="1">
      <c r="A2" s="249" t="s">
        <v>796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row>
    <row r="3" spans="1:30" s="22" customFormat="1" ht="21.75" customHeight="1">
      <c r="A3" s="246" t="s">
        <v>792</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row>
    <row r="4" spans="1:30" s="25" customFormat="1" ht="21.75" customHeight="1">
      <c r="A4" s="23"/>
      <c r="B4" s="23"/>
      <c r="C4" s="23"/>
      <c r="D4" s="24"/>
      <c r="E4" s="24"/>
      <c r="F4" s="23"/>
      <c r="G4" s="23"/>
      <c r="H4" s="23"/>
      <c r="I4" s="23"/>
      <c r="J4" s="23"/>
      <c r="K4" s="23"/>
      <c r="L4" s="23"/>
      <c r="M4" s="23"/>
      <c r="N4" s="23"/>
      <c r="O4" s="63"/>
      <c r="P4" s="63"/>
      <c r="Q4" s="63"/>
      <c r="R4" s="63"/>
      <c r="S4" s="63"/>
      <c r="T4" s="63"/>
      <c r="U4" s="63"/>
      <c r="V4" s="63"/>
      <c r="W4" s="63"/>
      <c r="X4" s="63"/>
      <c r="Y4" s="63"/>
      <c r="Z4" s="265" t="s">
        <v>0</v>
      </c>
      <c r="AA4" s="265"/>
      <c r="AB4" s="265"/>
      <c r="AC4" s="265"/>
      <c r="AD4" s="265"/>
    </row>
    <row r="5" spans="1:30" s="26" customFormat="1" ht="33" customHeight="1">
      <c r="A5" s="252" t="s">
        <v>63</v>
      </c>
      <c r="B5" s="252" t="s">
        <v>64</v>
      </c>
      <c r="C5" s="253" t="s">
        <v>65</v>
      </c>
      <c r="D5" s="252" t="s">
        <v>66</v>
      </c>
      <c r="E5" s="252" t="s">
        <v>67</v>
      </c>
      <c r="F5" s="252" t="s">
        <v>68</v>
      </c>
      <c r="G5" s="252"/>
      <c r="H5" s="252"/>
      <c r="I5" s="252"/>
      <c r="J5" s="252"/>
      <c r="K5" s="252"/>
      <c r="L5" s="252"/>
      <c r="M5" s="252"/>
      <c r="N5" s="252"/>
      <c r="O5" s="261" t="s">
        <v>69</v>
      </c>
      <c r="P5" s="262"/>
      <c r="Q5" s="262"/>
      <c r="R5" s="262"/>
      <c r="S5" s="262"/>
      <c r="T5" s="262"/>
      <c r="U5" s="263"/>
      <c r="V5" s="261" t="s">
        <v>70</v>
      </c>
      <c r="W5" s="262"/>
      <c r="X5" s="262"/>
      <c r="Y5" s="262"/>
      <c r="Z5" s="262"/>
      <c r="AA5" s="262"/>
      <c r="AB5" s="263"/>
      <c r="AC5" s="252" t="s">
        <v>71</v>
      </c>
      <c r="AD5" s="252" t="s">
        <v>72</v>
      </c>
    </row>
    <row r="6" spans="1:30" s="27" customFormat="1" ht="32.25" customHeight="1">
      <c r="A6" s="252"/>
      <c r="B6" s="252"/>
      <c r="C6" s="254"/>
      <c r="D6" s="252"/>
      <c r="E6" s="252"/>
      <c r="F6" s="252" t="s">
        <v>73</v>
      </c>
      <c r="G6" s="252" t="s">
        <v>74</v>
      </c>
      <c r="H6" s="252"/>
      <c r="I6" s="252"/>
      <c r="J6" s="252"/>
      <c r="K6" s="252"/>
      <c r="L6" s="252"/>
      <c r="M6" s="252"/>
      <c r="N6" s="252"/>
      <c r="O6" s="256" t="s">
        <v>75</v>
      </c>
      <c r="P6" s="257" t="s">
        <v>76</v>
      </c>
      <c r="Q6" s="258"/>
      <c r="R6" s="258"/>
      <c r="S6" s="258"/>
      <c r="T6" s="258"/>
      <c r="U6" s="259"/>
      <c r="V6" s="256" t="s">
        <v>75</v>
      </c>
      <c r="W6" s="257" t="s">
        <v>76</v>
      </c>
      <c r="X6" s="258"/>
      <c r="Y6" s="258"/>
      <c r="Z6" s="258"/>
      <c r="AA6" s="259"/>
      <c r="AB6" s="266" t="s">
        <v>7</v>
      </c>
      <c r="AC6" s="252"/>
      <c r="AD6" s="252"/>
    </row>
    <row r="7" spans="1:30" s="27" customFormat="1" ht="27.75" customHeight="1">
      <c r="A7" s="252"/>
      <c r="B7" s="252"/>
      <c r="C7" s="254"/>
      <c r="D7" s="252"/>
      <c r="E7" s="252"/>
      <c r="F7" s="252"/>
      <c r="G7" s="252" t="s">
        <v>77</v>
      </c>
      <c r="H7" s="260" t="s">
        <v>78</v>
      </c>
      <c r="I7" s="260"/>
      <c r="J7" s="260"/>
      <c r="K7" s="260"/>
      <c r="L7" s="260"/>
      <c r="M7" s="260"/>
      <c r="N7" s="260"/>
      <c r="O7" s="256"/>
      <c r="P7" s="261" t="s">
        <v>79</v>
      </c>
      <c r="Q7" s="262"/>
      <c r="R7" s="262"/>
      <c r="S7" s="263"/>
      <c r="T7" s="268" t="s">
        <v>80</v>
      </c>
      <c r="U7" s="266" t="s">
        <v>81</v>
      </c>
      <c r="V7" s="256"/>
      <c r="W7" s="261" t="s">
        <v>79</v>
      </c>
      <c r="X7" s="262"/>
      <c r="Y7" s="262"/>
      <c r="Z7" s="268" t="s">
        <v>80</v>
      </c>
      <c r="AA7" s="266" t="s">
        <v>81</v>
      </c>
      <c r="AB7" s="267"/>
      <c r="AC7" s="252"/>
      <c r="AD7" s="252"/>
    </row>
    <row r="8" spans="1:30" s="27" customFormat="1" ht="27.75" customHeight="1">
      <c r="A8" s="252"/>
      <c r="B8" s="252"/>
      <c r="C8" s="254"/>
      <c r="D8" s="252"/>
      <c r="E8" s="252"/>
      <c r="F8" s="252"/>
      <c r="G8" s="252"/>
      <c r="H8" s="252" t="s">
        <v>79</v>
      </c>
      <c r="I8" s="252"/>
      <c r="J8" s="252"/>
      <c r="K8" s="252" t="s">
        <v>82</v>
      </c>
      <c r="L8" s="252"/>
      <c r="M8" s="252"/>
      <c r="N8" s="252"/>
      <c r="O8" s="256"/>
      <c r="P8" s="264" t="s">
        <v>83</v>
      </c>
      <c r="Q8" s="261" t="s">
        <v>78</v>
      </c>
      <c r="R8" s="262"/>
      <c r="S8" s="263"/>
      <c r="T8" s="269"/>
      <c r="U8" s="267"/>
      <c r="V8" s="256"/>
      <c r="W8" s="264" t="s">
        <v>83</v>
      </c>
      <c r="X8" s="261" t="s">
        <v>78</v>
      </c>
      <c r="Y8" s="262"/>
      <c r="Z8" s="269"/>
      <c r="AA8" s="267"/>
      <c r="AB8" s="267"/>
      <c r="AC8" s="252"/>
      <c r="AD8" s="252"/>
    </row>
    <row r="9" spans="1:30" s="27" customFormat="1" ht="30" customHeight="1">
      <c r="A9" s="252"/>
      <c r="B9" s="252"/>
      <c r="C9" s="254"/>
      <c r="D9" s="252"/>
      <c r="E9" s="252"/>
      <c r="F9" s="252"/>
      <c r="G9" s="252"/>
      <c r="H9" s="252" t="s">
        <v>84</v>
      </c>
      <c r="I9" s="260" t="s">
        <v>78</v>
      </c>
      <c r="J9" s="260"/>
      <c r="K9" s="252" t="s">
        <v>85</v>
      </c>
      <c r="L9" s="252" t="s">
        <v>86</v>
      </c>
      <c r="M9" s="252"/>
      <c r="N9" s="252"/>
      <c r="O9" s="256"/>
      <c r="P9" s="256"/>
      <c r="Q9" s="264" t="s">
        <v>87</v>
      </c>
      <c r="R9" s="264" t="s">
        <v>6</v>
      </c>
      <c r="S9" s="266" t="s">
        <v>88</v>
      </c>
      <c r="T9" s="269"/>
      <c r="U9" s="267"/>
      <c r="V9" s="256"/>
      <c r="W9" s="256"/>
      <c r="X9" s="264" t="s">
        <v>87</v>
      </c>
      <c r="Y9" s="264" t="s">
        <v>6</v>
      </c>
      <c r="Z9" s="269"/>
      <c r="AA9" s="267"/>
      <c r="AB9" s="267"/>
      <c r="AC9" s="252"/>
      <c r="AD9" s="252"/>
    </row>
    <row r="10" spans="1:30" s="27" customFormat="1" ht="30.75" customHeight="1">
      <c r="A10" s="252"/>
      <c r="B10" s="252"/>
      <c r="C10" s="254"/>
      <c r="D10" s="252"/>
      <c r="E10" s="252"/>
      <c r="F10" s="252"/>
      <c r="G10" s="252"/>
      <c r="H10" s="252"/>
      <c r="I10" s="252" t="s">
        <v>5</v>
      </c>
      <c r="J10" s="252" t="s">
        <v>89</v>
      </c>
      <c r="K10" s="252"/>
      <c r="L10" s="252" t="s">
        <v>84</v>
      </c>
      <c r="M10" s="252" t="s">
        <v>76</v>
      </c>
      <c r="N10" s="252"/>
      <c r="O10" s="256"/>
      <c r="P10" s="256"/>
      <c r="Q10" s="256"/>
      <c r="R10" s="256"/>
      <c r="S10" s="267"/>
      <c r="T10" s="269"/>
      <c r="U10" s="267"/>
      <c r="V10" s="256"/>
      <c r="W10" s="256"/>
      <c r="X10" s="256"/>
      <c r="Y10" s="256"/>
      <c r="Z10" s="269"/>
      <c r="AA10" s="267"/>
      <c r="AB10" s="267"/>
      <c r="AC10" s="252"/>
      <c r="AD10" s="252"/>
    </row>
    <row r="11" spans="1:30" s="27" customFormat="1" ht="53.25" customHeight="1">
      <c r="A11" s="252"/>
      <c r="B11" s="252"/>
      <c r="C11" s="255"/>
      <c r="D11" s="252"/>
      <c r="E11" s="252"/>
      <c r="F11" s="252"/>
      <c r="G11" s="252"/>
      <c r="H11" s="252"/>
      <c r="I11" s="252"/>
      <c r="J11" s="252"/>
      <c r="K11" s="252"/>
      <c r="L11" s="252"/>
      <c r="M11" s="28" t="s">
        <v>90</v>
      </c>
      <c r="N11" s="28" t="s">
        <v>81</v>
      </c>
      <c r="O11" s="256"/>
      <c r="P11" s="256"/>
      <c r="Q11" s="256"/>
      <c r="R11" s="256"/>
      <c r="S11" s="264"/>
      <c r="T11" s="269"/>
      <c r="U11" s="264"/>
      <c r="V11" s="256"/>
      <c r="W11" s="256"/>
      <c r="X11" s="256"/>
      <c r="Y11" s="256"/>
      <c r="Z11" s="269"/>
      <c r="AA11" s="264"/>
      <c r="AB11" s="264"/>
      <c r="AC11" s="252"/>
      <c r="AD11" s="252"/>
    </row>
    <row r="12" spans="1:30" s="32" customFormat="1" ht="36" customHeight="1">
      <c r="A12" s="29"/>
      <c r="B12" s="29" t="s">
        <v>49</v>
      </c>
      <c r="C12" s="29"/>
      <c r="D12" s="30"/>
      <c r="E12" s="30"/>
      <c r="F12" s="31" t="e">
        <f t="shared" ref="F12:AB12" si="0">F13+F23</f>
        <v>#REF!</v>
      </c>
      <c r="G12" s="30">
        <f t="shared" si="0"/>
        <v>3111174.19</v>
      </c>
      <c r="H12" s="30">
        <f t="shared" si="0"/>
        <v>722545.99</v>
      </c>
      <c r="I12" s="30">
        <f t="shared" si="0"/>
        <v>147350.01600000003</v>
      </c>
      <c r="J12" s="30">
        <f t="shared" si="0"/>
        <v>575195.97399999993</v>
      </c>
      <c r="K12" s="30">
        <f t="shared" si="0"/>
        <v>0</v>
      </c>
      <c r="L12" s="30">
        <f t="shared" si="0"/>
        <v>2388628.2000000002</v>
      </c>
      <c r="M12" s="30">
        <f t="shared" si="0"/>
        <v>2158639.94</v>
      </c>
      <c r="N12" s="30">
        <f t="shared" si="0"/>
        <v>229988.26</v>
      </c>
      <c r="O12" s="30">
        <f t="shared" si="0"/>
        <v>1879726</v>
      </c>
      <c r="P12" s="30">
        <f t="shared" si="0"/>
        <v>543182</v>
      </c>
      <c r="Q12" s="30">
        <f t="shared" si="0"/>
        <v>147350</v>
      </c>
      <c r="R12" s="30">
        <f t="shared" si="0"/>
        <v>402170</v>
      </c>
      <c r="S12" s="30">
        <f t="shared" si="0"/>
        <v>120895</v>
      </c>
      <c r="T12" s="30">
        <f t="shared" si="0"/>
        <v>1212673</v>
      </c>
      <c r="U12" s="30">
        <f t="shared" si="0"/>
        <v>135998</v>
      </c>
      <c r="V12" s="30">
        <f t="shared" si="0"/>
        <v>651694</v>
      </c>
      <c r="W12" s="30">
        <f t="shared" si="0"/>
        <v>100000</v>
      </c>
      <c r="X12" s="30">
        <f t="shared" si="0"/>
        <v>0</v>
      </c>
      <c r="Y12" s="30">
        <f t="shared" si="0"/>
        <v>100000</v>
      </c>
      <c r="Z12" s="30">
        <f t="shared" si="0"/>
        <v>460750</v>
      </c>
      <c r="AA12" s="30">
        <f t="shared" si="0"/>
        <v>70944</v>
      </c>
      <c r="AB12" s="30">
        <f t="shared" si="0"/>
        <v>20000</v>
      </c>
      <c r="AC12" s="30"/>
      <c r="AD12" s="30"/>
    </row>
    <row r="13" spans="1:30" s="35" customFormat="1" ht="42.75" customHeight="1">
      <c r="A13" s="29" t="s">
        <v>48</v>
      </c>
      <c r="B13" s="33" t="s">
        <v>91</v>
      </c>
      <c r="C13" s="33"/>
      <c r="D13" s="29"/>
      <c r="E13" s="29"/>
      <c r="F13" s="34" t="e">
        <f>#REF!+F14+#REF!+#REF!+F17+F20</f>
        <v>#REF!</v>
      </c>
      <c r="G13" s="29">
        <f>G14+G17+G20</f>
        <v>2372647.19</v>
      </c>
      <c r="H13" s="29">
        <f t="shared" ref="H13:AB13" si="1">H14+H17+H20</f>
        <v>461852.99</v>
      </c>
      <c r="I13" s="29">
        <f t="shared" si="1"/>
        <v>147350.01600000003</v>
      </c>
      <c r="J13" s="29">
        <f t="shared" si="1"/>
        <v>314502.97399999993</v>
      </c>
      <c r="K13" s="29">
        <f t="shared" si="1"/>
        <v>0</v>
      </c>
      <c r="L13" s="29">
        <f t="shared" si="1"/>
        <v>1910794.2</v>
      </c>
      <c r="M13" s="29">
        <f t="shared" si="1"/>
        <v>1680805.94</v>
      </c>
      <c r="N13" s="29">
        <f t="shared" si="1"/>
        <v>229988.26</v>
      </c>
      <c r="O13" s="29">
        <f t="shared" si="1"/>
        <v>1472898</v>
      </c>
      <c r="P13" s="29">
        <f t="shared" si="1"/>
        <v>416049</v>
      </c>
      <c r="Q13" s="29">
        <f t="shared" si="1"/>
        <v>147350</v>
      </c>
      <c r="R13" s="29">
        <f t="shared" si="1"/>
        <v>211337</v>
      </c>
      <c r="S13" s="29">
        <f t="shared" si="1"/>
        <v>57362</v>
      </c>
      <c r="T13" s="29">
        <f t="shared" si="1"/>
        <v>1060211</v>
      </c>
      <c r="U13" s="29">
        <f t="shared" si="1"/>
        <v>135998</v>
      </c>
      <c r="V13" s="29">
        <f t="shared" si="1"/>
        <v>442042</v>
      </c>
      <c r="W13" s="29">
        <f t="shared" si="1"/>
        <v>50000</v>
      </c>
      <c r="X13" s="29">
        <f t="shared" si="1"/>
        <v>0</v>
      </c>
      <c r="Y13" s="29">
        <f t="shared" si="1"/>
        <v>50000</v>
      </c>
      <c r="Z13" s="29">
        <f t="shared" si="1"/>
        <v>321098</v>
      </c>
      <c r="AA13" s="29">
        <f t="shared" si="1"/>
        <v>70944</v>
      </c>
      <c r="AB13" s="29">
        <f t="shared" si="1"/>
        <v>0</v>
      </c>
      <c r="AC13" s="29"/>
      <c r="AD13" s="29"/>
    </row>
    <row r="14" spans="1:30" s="32" customFormat="1" ht="37.5" customHeight="1">
      <c r="A14" s="29" t="s">
        <v>8</v>
      </c>
      <c r="B14" s="33" t="s">
        <v>92</v>
      </c>
      <c r="C14" s="33"/>
      <c r="D14" s="28"/>
      <c r="E14" s="36"/>
      <c r="F14" s="37">
        <f>F15</f>
        <v>1</v>
      </c>
      <c r="G14" s="38">
        <f>G15</f>
        <v>270259.7</v>
      </c>
      <c r="H14" s="38">
        <f t="shared" ref="H14:AB14" si="2">H15</f>
        <v>53415.5</v>
      </c>
      <c r="I14" s="38">
        <f t="shared" si="2"/>
        <v>0</v>
      </c>
      <c r="J14" s="38">
        <f t="shared" si="2"/>
        <v>53415.5</v>
      </c>
      <c r="K14" s="38">
        <f t="shared" si="2"/>
        <v>0</v>
      </c>
      <c r="L14" s="38">
        <f t="shared" si="2"/>
        <v>216844.2</v>
      </c>
      <c r="M14" s="38">
        <f t="shared" si="2"/>
        <v>151790.94</v>
      </c>
      <c r="N14" s="38">
        <f t="shared" si="2"/>
        <v>65053.26</v>
      </c>
      <c r="O14" s="38">
        <f t="shared" si="2"/>
        <v>0</v>
      </c>
      <c r="P14" s="38">
        <f t="shared" si="2"/>
        <v>13700</v>
      </c>
      <c r="Q14" s="38">
        <f t="shared" si="2"/>
        <v>0</v>
      </c>
      <c r="R14" s="38">
        <f t="shared" si="2"/>
        <v>13700</v>
      </c>
      <c r="S14" s="38">
        <f t="shared" si="2"/>
        <v>0</v>
      </c>
      <c r="T14" s="38">
        <f t="shared" si="2"/>
        <v>87962</v>
      </c>
      <c r="U14" s="38">
        <f t="shared" si="2"/>
        <v>37698</v>
      </c>
      <c r="V14" s="38">
        <f t="shared" si="2"/>
        <v>118600</v>
      </c>
      <c r="W14" s="38">
        <f t="shared" si="2"/>
        <v>27415</v>
      </c>
      <c r="X14" s="38">
        <f t="shared" si="2"/>
        <v>0</v>
      </c>
      <c r="Y14" s="38">
        <f t="shared" si="2"/>
        <v>27415</v>
      </c>
      <c r="Z14" s="38">
        <f t="shared" si="2"/>
        <v>63827</v>
      </c>
      <c r="AA14" s="38">
        <f t="shared" si="2"/>
        <v>27358</v>
      </c>
      <c r="AB14" s="38">
        <f t="shared" si="2"/>
        <v>0</v>
      </c>
      <c r="AC14" s="38"/>
      <c r="AD14" s="28"/>
    </row>
    <row r="15" spans="1:30" s="32" customFormat="1" ht="37.5" customHeight="1">
      <c r="A15" s="38">
        <v>1</v>
      </c>
      <c r="B15" s="33" t="s">
        <v>93</v>
      </c>
      <c r="C15" s="33"/>
      <c r="D15" s="28"/>
      <c r="E15" s="28"/>
      <c r="F15" s="40">
        <v>1</v>
      </c>
      <c r="G15" s="38">
        <f>SUM(G16)</f>
        <v>270259.7</v>
      </c>
      <c r="H15" s="38">
        <f t="shared" ref="H15:AB15" si="3">SUM(H16)</f>
        <v>53415.5</v>
      </c>
      <c r="I15" s="38">
        <f t="shared" si="3"/>
        <v>0</v>
      </c>
      <c r="J15" s="38">
        <f t="shared" si="3"/>
        <v>53415.5</v>
      </c>
      <c r="K15" s="38">
        <f t="shared" si="3"/>
        <v>0</v>
      </c>
      <c r="L15" s="38">
        <f t="shared" si="3"/>
        <v>216844.2</v>
      </c>
      <c r="M15" s="38">
        <f t="shared" si="3"/>
        <v>151790.94</v>
      </c>
      <c r="N15" s="38">
        <f t="shared" si="3"/>
        <v>65053.26</v>
      </c>
      <c r="O15" s="38">
        <f t="shared" si="3"/>
        <v>0</v>
      </c>
      <c r="P15" s="38">
        <f t="shared" si="3"/>
        <v>13700</v>
      </c>
      <c r="Q15" s="38">
        <f t="shared" si="3"/>
        <v>0</v>
      </c>
      <c r="R15" s="38">
        <f t="shared" si="3"/>
        <v>13700</v>
      </c>
      <c r="S15" s="38">
        <f t="shared" si="3"/>
        <v>0</v>
      </c>
      <c r="T15" s="38">
        <f t="shared" si="3"/>
        <v>87962</v>
      </c>
      <c r="U15" s="38">
        <f t="shared" si="3"/>
        <v>37698</v>
      </c>
      <c r="V15" s="38">
        <f t="shared" si="3"/>
        <v>118600</v>
      </c>
      <c r="W15" s="38">
        <f t="shared" si="3"/>
        <v>27415</v>
      </c>
      <c r="X15" s="38">
        <f t="shared" si="3"/>
        <v>0</v>
      </c>
      <c r="Y15" s="38">
        <f t="shared" si="3"/>
        <v>27415</v>
      </c>
      <c r="Z15" s="38">
        <f t="shared" si="3"/>
        <v>63827</v>
      </c>
      <c r="AA15" s="38">
        <f t="shared" si="3"/>
        <v>27358</v>
      </c>
      <c r="AB15" s="38">
        <f t="shared" si="3"/>
        <v>0</v>
      </c>
      <c r="AC15" s="41"/>
      <c r="AD15" s="41"/>
    </row>
    <row r="16" spans="1:30" s="32" customFormat="1" ht="60.75" customHeight="1">
      <c r="A16" s="42" t="s">
        <v>94</v>
      </c>
      <c r="B16" s="43" t="s">
        <v>95</v>
      </c>
      <c r="C16" s="44" t="s">
        <v>96</v>
      </c>
      <c r="D16" s="44"/>
      <c r="E16" s="44" t="s">
        <v>97</v>
      </c>
      <c r="F16" s="28" t="s">
        <v>98</v>
      </c>
      <c r="G16" s="42">
        <v>270259.7</v>
      </c>
      <c r="H16" s="36">
        <v>53415.5</v>
      </c>
      <c r="I16" s="36"/>
      <c r="J16" s="42">
        <v>53415.5</v>
      </c>
      <c r="K16" s="42" t="s">
        <v>99</v>
      </c>
      <c r="L16" s="28">
        <v>216844.2</v>
      </c>
      <c r="M16" s="28">
        <v>151790.94</v>
      </c>
      <c r="N16" s="28">
        <v>65053.26</v>
      </c>
      <c r="O16" s="42"/>
      <c r="P16" s="42">
        <v>13700</v>
      </c>
      <c r="Q16" s="42"/>
      <c r="R16" s="42">
        <v>13700</v>
      </c>
      <c r="S16" s="42"/>
      <c r="T16" s="42">
        <v>87962</v>
      </c>
      <c r="U16" s="42">
        <v>37698</v>
      </c>
      <c r="V16" s="42">
        <v>118600</v>
      </c>
      <c r="W16" s="42">
        <v>27415</v>
      </c>
      <c r="X16" s="42"/>
      <c r="Y16" s="42">
        <v>27415</v>
      </c>
      <c r="Z16" s="42">
        <v>63827</v>
      </c>
      <c r="AA16" s="42">
        <v>27358</v>
      </c>
      <c r="AB16" s="42"/>
      <c r="AC16" s="28"/>
      <c r="AD16" s="41" t="s">
        <v>100</v>
      </c>
    </row>
    <row r="17" spans="1:30" s="32" customFormat="1" ht="40.5" customHeight="1">
      <c r="A17" s="29" t="s">
        <v>15</v>
      </c>
      <c r="B17" s="33" t="s">
        <v>101</v>
      </c>
      <c r="C17" s="44"/>
      <c r="D17" s="44"/>
      <c r="E17" s="45"/>
      <c r="F17" s="28"/>
      <c r="G17" s="38">
        <f>G18</f>
        <v>962002.8</v>
      </c>
      <c r="H17" s="38">
        <f t="shared" ref="H17:AB17" si="4">H18</f>
        <v>204652.80000000005</v>
      </c>
      <c r="I17" s="38">
        <f t="shared" si="4"/>
        <v>147350.01600000003</v>
      </c>
      <c r="J17" s="38">
        <f t="shared" si="4"/>
        <v>57302.784000000014</v>
      </c>
      <c r="K17" s="38">
        <f t="shared" si="4"/>
        <v>0</v>
      </c>
      <c r="L17" s="38">
        <f t="shared" si="4"/>
        <v>757350</v>
      </c>
      <c r="M17" s="38">
        <f t="shared" si="4"/>
        <v>681615</v>
      </c>
      <c r="N17" s="38">
        <f t="shared" si="4"/>
        <v>75735</v>
      </c>
      <c r="O17" s="38">
        <f t="shared" si="4"/>
        <v>707388</v>
      </c>
      <c r="P17" s="38">
        <f t="shared" si="4"/>
        <v>202654</v>
      </c>
      <c r="Q17" s="38">
        <f t="shared" si="4"/>
        <v>147350</v>
      </c>
      <c r="R17" s="38">
        <f t="shared" si="4"/>
        <v>55304</v>
      </c>
      <c r="S17" s="38">
        <f t="shared" si="4"/>
        <v>0</v>
      </c>
      <c r="T17" s="38">
        <f t="shared" si="4"/>
        <v>454267</v>
      </c>
      <c r="U17" s="38">
        <f t="shared" si="4"/>
        <v>50467</v>
      </c>
      <c r="V17" s="38">
        <f t="shared" si="4"/>
        <v>15000</v>
      </c>
      <c r="W17" s="38">
        <f t="shared" si="4"/>
        <v>0</v>
      </c>
      <c r="X17" s="38">
        <f t="shared" si="4"/>
        <v>0</v>
      </c>
      <c r="Y17" s="38">
        <f t="shared" si="4"/>
        <v>0</v>
      </c>
      <c r="Z17" s="38">
        <f t="shared" si="4"/>
        <v>0</v>
      </c>
      <c r="AA17" s="38">
        <f t="shared" si="4"/>
        <v>15000</v>
      </c>
      <c r="AB17" s="38">
        <f t="shared" si="4"/>
        <v>0</v>
      </c>
      <c r="AC17" s="28"/>
      <c r="AD17" s="28"/>
    </row>
    <row r="18" spans="1:30" s="32" customFormat="1" ht="40.5" customHeight="1">
      <c r="A18" s="29">
        <v>1</v>
      </c>
      <c r="B18" s="33" t="s">
        <v>102</v>
      </c>
      <c r="C18" s="44"/>
      <c r="D18" s="44"/>
      <c r="E18" s="45"/>
      <c r="F18" s="28"/>
      <c r="G18" s="38">
        <f t="shared" ref="G18:AB18" si="5">SUM(G19:G19)</f>
        <v>962002.8</v>
      </c>
      <c r="H18" s="38">
        <f t="shared" si="5"/>
        <v>204652.80000000005</v>
      </c>
      <c r="I18" s="38">
        <f t="shared" si="5"/>
        <v>147350.01600000003</v>
      </c>
      <c r="J18" s="38">
        <f t="shared" si="5"/>
        <v>57302.784000000014</v>
      </c>
      <c r="K18" s="38">
        <f t="shared" si="5"/>
        <v>0</v>
      </c>
      <c r="L18" s="38">
        <f t="shared" si="5"/>
        <v>757350</v>
      </c>
      <c r="M18" s="38">
        <f t="shared" si="5"/>
        <v>681615</v>
      </c>
      <c r="N18" s="38">
        <f t="shared" si="5"/>
        <v>75735</v>
      </c>
      <c r="O18" s="38">
        <f t="shared" si="5"/>
        <v>707388</v>
      </c>
      <c r="P18" s="38">
        <f t="shared" si="5"/>
        <v>202654</v>
      </c>
      <c r="Q18" s="38">
        <f t="shared" si="5"/>
        <v>147350</v>
      </c>
      <c r="R18" s="38">
        <f t="shared" si="5"/>
        <v>55304</v>
      </c>
      <c r="S18" s="38">
        <f t="shared" si="5"/>
        <v>0</v>
      </c>
      <c r="T18" s="38">
        <f t="shared" si="5"/>
        <v>454267</v>
      </c>
      <c r="U18" s="38">
        <f t="shared" si="5"/>
        <v>50467</v>
      </c>
      <c r="V18" s="38">
        <f t="shared" si="5"/>
        <v>15000</v>
      </c>
      <c r="W18" s="38">
        <f t="shared" si="5"/>
        <v>0</v>
      </c>
      <c r="X18" s="38">
        <f t="shared" si="5"/>
        <v>0</v>
      </c>
      <c r="Y18" s="38">
        <f t="shared" si="5"/>
        <v>0</v>
      </c>
      <c r="Z18" s="38">
        <f t="shared" si="5"/>
        <v>0</v>
      </c>
      <c r="AA18" s="38">
        <f t="shared" si="5"/>
        <v>15000</v>
      </c>
      <c r="AB18" s="38">
        <f t="shared" si="5"/>
        <v>0</v>
      </c>
      <c r="AC18" s="28"/>
      <c r="AD18" s="28"/>
    </row>
    <row r="19" spans="1:30" s="48" customFormat="1" ht="77.45" customHeight="1">
      <c r="A19" s="28" t="s">
        <v>94</v>
      </c>
      <c r="B19" s="43" t="s">
        <v>103</v>
      </c>
      <c r="C19" s="44" t="s">
        <v>104</v>
      </c>
      <c r="D19" s="44" t="s">
        <v>105</v>
      </c>
      <c r="E19" s="44" t="s">
        <v>106</v>
      </c>
      <c r="F19" s="28" t="s">
        <v>107</v>
      </c>
      <c r="G19" s="47">
        <v>962002.8</v>
      </c>
      <c r="H19" s="28">
        <v>204652.80000000005</v>
      </c>
      <c r="I19" s="28">
        <v>147350.01600000003</v>
      </c>
      <c r="J19" s="42">
        <v>57302.784000000014</v>
      </c>
      <c r="K19" s="28" t="s">
        <v>108</v>
      </c>
      <c r="L19" s="28">
        <v>757350</v>
      </c>
      <c r="M19" s="28">
        <v>681615</v>
      </c>
      <c r="N19" s="28">
        <v>75735</v>
      </c>
      <c r="O19" s="42">
        <v>707388</v>
      </c>
      <c r="P19" s="42">
        <v>202654</v>
      </c>
      <c r="Q19" s="42">
        <v>147350</v>
      </c>
      <c r="R19" s="42">
        <v>55304</v>
      </c>
      <c r="S19" s="42"/>
      <c r="T19" s="42">
        <v>454267</v>
      </c>
      <c r="U19" s="42">
        <v>50467</v>
      </c>
      <c r="V19" s="42">
        <v>15000</v>
      </c>
      <c r="W19" s="42">
        <v>0</v>
      </c>
      <c r="X19" s="42"/>
      <c r="Y19" s="42"/>
      <c r="Z19" s="42"/>
      <c r="AA19" s="42">
        <v>15000</v>
      </c>
      <c r="AB19" s="42"/>
      <c r="AC19" s="28"/>
      <c r="AD19" s="28" t="s">
        <v>109</v>
      </c>
    </row>
    <row r="20" spans="1:30" s="48" customFormat="1" ht="40.5" customHeight="1">
      <c r="A20" s="29" t="s">
        <v>18</v>
      </c>
      <c r="B20" s="33" t="s">
        <v>110</v>
      </c>
      <c r="C20" s="49"/>
      <c r="D20" s="44"/>
      <c r="E20" s="49"/>
      <c r="F20" s="50">
        <v>1</v>
      </c>
      <c r="G20" s="51">
        <f>G21</f>
        <v>1140384.69</v>
      </c>
      <c r="H20" s="51">
        <f t="shared" ref="H20:AB20" si="6">H21</f>
        <v>203784.68999999994</v>
      </c>
      <c r="I20" s="51">
        <f t="shared" si="6"/>
        <v>0</v>
      </c>
      <c r="J20" s="51">
        <f t="shared" si="6"/>
        <v>203784.68999999994</v>
      </c>
      <c r="K20" s="51">
        <f t="shared" si="6"/>
        <v>0</v>
      </c>
      <c r="L20" s="51">
        <f t="shared" si="6"/>
        <v>936600</v>
      </c>
      <c r="M20" s="51">
        <f t="shared" si="6"/>
        <v>847400</v>
      </c>
      <c r="N20" s="51">
        <f t="shared" si="6"/>
        <v>89200</v>
      </c>
      <c r="O20" s="51">
        <f t="shared" si="6"/>
        <v>765510</v>
      </c>
      <c r="P20" s="51">
        <f t="shared" si="6"/>
        <v>199695</v>
      </c>
      <c r="Q20" s="51">
        <f t="shared" si="6"/>
        <v>0</v>
      </c>
      <c r="R20" s="51">
        <f t="shared" si="6"/>
        <v>142333</v>
      </c>
      <c r="S20" s="51">
        <f t="shared" si="6"/>
        <v>57362</v>
      </c>
      <c r="T20" s="51">
        <f t="shared" si="6"/>
        <v>517982</v>
      </c>
      <c r="U20" s="51">
        <f t="shared" si="6"/>
        <v>47833</v>
      </c>
      <c r="V20" s="51">
        <f t="shared" si="6"/>
        <v>308442</v>
      </c>
      <c r="W20" s="51">
        <f t="shared" si="6"/>
        <v>22585</v>
      </c>
      <c r="X20" s="51">
        <f t="shared" si="6"/>
        <v>0</v>
      </c>
      <c r="Y20" s="51">
        <f t="shared" si="6"/>
        <v>22585</v>
      </c>
      <c r="Z20" s="51">
        <f t="shared" si="6"/>
        <v>257271</v>
      </c>
      <c r="AA20" s="51">
        <f t="shared" si="6"/>
        <v>28586</v>
      </c>
      <c r="AB20" s="51">
        <f t="shared" si="6"/>
        <v>0</v>
      </c>
      <c r="AC20" s="51"/>
      <c r="AD20" s="28"/>
    </row>
    <row r="21" spans="1:30" s="53" customFormat="1" ht="40.5" customHeight="1">
      <c r="A21" s="29">
        <v>1</v>
      </c>
      <c r="B21" s="33" t="s">
        <v>102</v>
      </c>
      <c r="C21" s="46"/>
      <c r="D21" s="52"/>
      <c r="E21" s="46"/>
      <c r="F21" s="34">
        <v>1</v>
      </c>
      <c r="G21" s="51">
        <f>SUM(G22)</f>
        <v>1140384.69</v>
      </c>
      <c r="H21" s="51">
        <f t="shared" ref="H21:AB21" si="7">SUM(H22)</f>
        <v>203784.68999999994</v>
      </c>
      <c r="I21" s="51">
        <f t="shared" si="7"/>
        <v>0</v>
      </c>
      <c r="J21" s="51">
        <f t="shared" si="7"/>
        <v>203784.68999999994</v>
      </c>
      <c r="K21" s="51">
        <f t="shared" si="7"/>
        <v>0</v>
      </c>
      <c r="L21" s="51">
        <f t="shared" si="7"/>
        <v>936600</v>
      </c>
      <c r="M21" s="51">
        <f t="shared" si="7"/>
        <v>847400</v>
      </c>
      <c r="N21" s="51">
        <f t="shared" si="7"/>
        <v>89200</v>
      </c>
      <c r="O21" s="51">
        <f t="shared" si="7"/>
        <v>765510</v>
      </c>
      <c r="P21" s="51">
        <f t="shared" si="7"/>
        <v>199695</v>
      </c>
      <c r="Q21" s="51">
        <f t="shared" si="7"/>
        <v>0</v>
      </c>
      <c r="R21" s="51">
        <f t="shared" si="7"/>
        <v>142333</v>
      </c>
      <c r="S21" s="51">
        <f t="shared" si="7"/>
        <v>57362</v>
      </c>
      <c r="T21" s="51">
        <f t="shared" si="7"/>
        <v>517982</v>
      </c>
      <c r="U21" s="51">
        <f t="shared" si="7"/>
        <v>47833</v>
      </c>
      <c r="V21" s="51">
        <f t="shared" si="7"/>
        <v>308442</v>
      </c>
      <c r="W21" s="51">
        <f t="shared" si="7"/>
        <v>22585</v>
      </c>
      <c r="X21" s="51">
        <f t="shared" si="7"/>
        <v>0</v>
      </c>
      <c r="Y21" s="51">
        <f t="shared" si="7"/>
        <v>22585</v>
      </c>
      <c r="Z21" s="51">
        <f t="shared" si="7"/>
        <v>257271</v>
      </c>
      <c r="AA21" s="51">
        <f t="shared" si="7"/>
        <v>28586</v>
      </c>
      <c r="AB21" s="51">
        <f t="shared" si="7"/>
        <v>0</v>
      </c>
      <c r="AC21" s="29"/>
      <c r="AD21" s="29"/>
    </row>
    <row r="22" spans="1:30" s="48" customFormat="1" ht="103.5" customHeight="1">
      <c r="A22" s="28" t="s">
        <v>94</v>
      </c>
      <c r="B22" s="43" t="s">
        <v>111</v>
      </c>
      <c r="C22" s="44" t="s">
        <v>112</v>
      </c>
      <c r="D22" s="44" t="s">
        <v>113</v>
      </c>
      <c r="E22" s="49" t="s">
        <v>114</v>
      </c>
      <c r="F22" s="28" t="s">
        <v>115</v>
      </c>
      <c r="G22" s="54">
        <v>1140384.69</v>
      </c>
      <c r="H22" s="47">
        <v>203784.68999999994</v>
      </c>
      <c r="I22" s="47">
        <v>0</v>
      </c>
      <c r="J22" s="42">
        <v>203784.68999999994</v>
      </c>
      <c r="K22" s="47" t="s">
        <v>116</v>
      </c>
      <c r="L22" s="47">
        <v>936600</v>
      </c>
      <c r="M22" s="47">
        <v>847400</v>
      </c>
      <c r="N22" s="28">
        <v>89200</v>
      </c>
      <c r="O22" s="42">
        <v>765510</v>
      </c>
      <c r="P22" s="42">
        <v>199695</v>
      </c>
      <c r="Q22" s="42"/>
      <c r="R22" s="42">
        <v>142333</v>
      </c>
      <c r="S22" s="42">
        <v>57362</v>
      </c>
      <c r="T22" s="42">
        <v>517982</v>
      </c>
      <c r="U22" s="42">
        <v>47833</v>
      </c>
      <c r="V22" s="42">
        <v>308442</v>
      </c>
      <c r="W22" s="42">
        <v>22585</v>
      </c>
      <c r="X22" s="42">
        <v>0</v>
      </c>
      <c r="Y22" s="42">
        <v>22585</v>
      </c>
      <c r="Z22" s="42">
        <v>257271</v>
      </c>
      <c r="AA22" s="42">
        <v>28586</v>
      </c>
      <c r="AB22" s="42"/>
      <c r="AC22" s="28"/>
      <c r="AD22" s="28" t="s">
        <v>117</v>
      </c>
    </row>
    <row r="23" spans="1:30" s="53" customFormat="1" ht="36" customHeight="1">
      <c r="A23" s="29" t="s">
        <v>50</v>
      </c>
      <c r="B23" s="33" t="s">
        <v>118</v>
      </c>
      <c r="C23" s="52"/>
      <c r="D23" s="52"/>
      <c r="E23" s="46"/>
      <c r="F23" s="55" t="e">
        <f>F24</f>
        <v>#REF!</v>
      </c>
      <c r="G23" s="56">
        <f>G24</f>
        <v>738527</v>
      </c>
      <c r="H23" s="56">
        <f t="shared" ref="H23:AB24" si="8">H24</f>
        <v>260693</v>
      </c>
      <c r="I23" s="56">
        <f t="shared" si="8"/>
        <v>0</v>
      </c>
      <c r="J23" s="56">
        <f t="shared" si="8"/>
        <v>260693</v>
      </c>
      <c r="K23" s="56">
        <f t="shared" si="8"/>
        <v>0</v>
      </c>
      <c r="L23" s="56">
        <f t="shared" si="8"/>
        <v>477834</v>
      </c>
      <c r="M23" s="56">
        <f t="shared" si="8"/>
        <v>477834</v>
      </c>
      <c r="N23" s="56">
        <f t="shared" si="8"/>
        <v>0</v>
      </c>
      <c r="O23" s="56">
        <f t="shared" si="8"/>
        <v>406828</v>
      </c>
      <c r="P23" s="56">
        <f t="shared" si="8"/>
        <v>127133</v>
      </c>
      <c r="Q23" s="56">
        <f t="shared" si="8"/>
        <v>0</v>
      </c>
      <c r="R23" s="56">
        <f t="shared" si="8"/>
        <v>190833</v>
      </c>
      <c r="S23" s="56">
        <f t="shared" si="8"/>
        <v>63533</v>
      </c>
      <c r="T23" s="56">
        <f t="shared" si="8"/>
        <v>152462</v>
      </c>
      <c r="U23" s="56">
        <f t="shared" si="8"/>
        <v>0</v>
      </c>
      <c r="V23" s="56">
        <f t="shared" si="8"/>
        <v>209652</v>
      </c>
      <c r="W23" s="56">
        <f t="shared" si="8"/>
        <v>50000</v>
      </c>
      <c r="X23" s="56">
        <f t="shared" si="8"/>
        <v>0</v>
      </c>
      <c r="Y23" s="56">
        <f t="shared" si="8"/>
        <v>50000</v>
      </c>
      <c r="Z23" s="56">
        <f t="shared" si="8"/>
        <v>139652</v>
      </c>
      <c r="AA23" s="56">
        <f t="shared" si="8"/>
        <v>0</v>
      </c>
      <c r="AB23" s="56">
        <f t="shared" si="8"/>
        <v>20000</v>
      </c>
      <c r="AC23" s="56"/>
      <c r="AD23" s="29"/>
    </row>
    <row r="24" spans="1:30" s="53" customFormat="1" ht="36" customHeight="1">
      <c r="A24" s="29" t="s">
        <v>8</v>
      </c>
      <c r="B24" s="33" t="s">
        <v>119</v>
      </c>
      <c r="C24" s="44"/>
      <c r="D24" s="44"/>
      <c r="E24" s="49"/>
      <c r="F24" s="55" t="e">
        <f>#REF!+F25</f>
        <v>#REF!</v>
      </c>
      <c r="G24" s="56">
        <f>G25</f>
        <v>738527</v>
      </c>
      <c r="H24" s="56">
        <f t="shared" si="8"/>
        <v>260693</v>
      </c>
      <c r="I24" s="56">
        <f t="shared" si="8"/>
        <v>0</v>
      </c>
      <c r="J24" s="56">
        <f t="shared" si="8"/>
        <v>260693</v>
      </c>
      <c r="K24" s="56">
        <f t="shared" si="8"/>
        <v>0</v>
      </c>
      <c r="L24" s="56">
        <f t="shared" si="8"/>
        <v>477834</v>
      </c>
      <c r="M24" s="56">
        <f t="shared" si="8"/>
        <v>477834</v>
      </c>
      <c r="N24" s="56">
        <f t="shared" si="8"/>
        <v>0</v>
      </c>
      <c r="O24" s="56">
        <f t="shared" si="8"/>
        <v>406828</v>
      </c>
      <c r="P24" s="56">
        <f t="shared" si="8"/>
        <v>127133</v>
      </c>
      <c r="Q24" s="56">
        <f t="shared" si="8"/>
        <v>0</v>
      </c>
      <c r="R24" s="56">
        <f t="shared" si="8"/>
        <v>190833</v>
      </c>
      <c r="S24" s="56">
        <f t="shared" si="8"/>
        <v>63533</v>
      </c>
      <c r="T24" s="56">
        <f t="shared" si="8"/>
        <v>152462</v>
      </c>
      <c r="U24" s="56">
        <f t="shared" si="8"/>
        <v>0</v>
      </c>
      <c r="V24" s="56">
        <f t="shared" si="8"/>
        <v>209652</v>
      </c>
      <c r="W24" s="56">
        <f t="shared" si="8"/>
        <v>50000</v>
      </c>
      <c r="X24" s="56">
        <f t="shared" si="8"/>
        <v>0</v>
      </c>
      <c r="Y24" s="56">
        <f t="shared" si="8"/>
        <v>50000</v>
      </c>
      <c r="Z24" s="56">
        <f t="shared" si="8"/>
        <v>139652</v>
      </c>
      <c r="AA24" s="56">
        <f t="shared" si="8"/>
        <v>0</v>
      </c>
      <c r="AB24" s="56">
        <f t="shared" si="8"/>
        <v>20000</v>
      </c>
      <c r="AC24" s="28"/>
      <c r="AD24" s="28"/>
    </row>
    <row r="25" spans="1:30" ht="36" customHeight="1">
      <c r="A25" s="29">
        <v>1</v>
      </c>
      <c r="B25" s="57" t="s">
        <v>120</v>
      </c>
      <c r="C25" s="44"/>
      <c r="D25" s="44"/>
      <c r="E25" s="45"/>
      <c r="F25" s="50">
        <v>1</v>
      </c>
      <c r="G25" s="38">
        <f>SUM(G26:G27)</f>
        <v>738527</v>
      </c>
      <c r="H25" s="38">
        <f t="shared" ref="H25:AB25" si="9">SUM(H26:H27)</f>
        <v>260693</v>
      </c>
      <c r="I25" s="38">
        <f t="shared" si="9"/>
        <v>0</v>
      </c>
      <c r="J25" s="38">
        <f t="shared" si="9"/>
        <v>260693</v>
      </c>
      <c r="K25" s="38">
        <f t="shared" si="9"/>
        <v>0</v>
      </c>
      <c r="L25" s="38">
        <f t="shared" si="9"/>
        <v>477834</v>
      </c>
      <c r="M25" s="38">
        <f t="shared" si="9"/>
        <v>477834</v>
      </c>
      <c r="N25" s="38">
        <f t="shared" si="9"/>
        <v>0</v>
      </c>
      <c r="O25" s="38">
        <f t="shared" si="9"/>
        <v>406828</v>
      </c>
      <c r="P25" s="38">
        <f t="shared" si="9"/>
        <v>127133</v>
      </c>
      <c r="Q25" s="38">
        <f t="shared" si="9"/>
        <v>0</v>
      </c>
      <c r="R25" s="38">
        <f t="shared" si="9"/>
        <v>190833</v>
      </c>
      <c r="S25" s="38">
        <f t="shared" si="9"/>
        <v>63533</v>
      </c>
      <c r="T25" s="38">
        <f t="shared" si="9"/>
        <v>152462</v>
      </c>
      <c r="U25" s="38">
        <f t="shared" si="9"/>
        <v>0</v>
      </c>
      <c r="V25" s="38">
        <f t="shared" si="9"/>
        <v>209652</v>
      </c>
      <c r="W25" s="38">
        <f t="shared" si="9"/>
        <v>50000</v>
      </c>
      <c r="X25" s="38">
        <f t="shared" si="9"/>
        <v>0</v>
      </c>
      <c r="Y25" s="38">
        <f t="shared" si="9"/>
        <v>50000</v>
      </c>
      <c r="Z25" s="38">
        <f t="shared" si="9"/>
        <v>139652</v>
      </c>
      <c r="AA25" s="38">
        <f t="shared" si="9"/>
        <v>0</v>
      </c>
      <c r="AB25" s="38">
        <f t="shared" si="9"/>
        <v>20000</v>
      </c>
      <c r="AC25" s="38"/>
      <c r="AD25" s="28"/>
    </row>
    <row r="26" spans="1:30" ht="53.25" customHeight="1">
      <c r="A26" s="28" t="s">
        <v>94</v>
      </c>
      <c r="B26" s="43" t="s">
        <v>121</v>
      </c>
      <c r="C26" s="44" t="s">
        <v>122</v>
      </c>
      <c r="D26" s="44" t="s">
        <v>123</v>
      </c>
      <c r="E26" s="44" t="s">
        <v>124</v>
      </c>
      <c r="F26" s="28" t="s">
        <v>125</v>
      </c>
      <c r="G26" s="47">
        <v>415205</v>
      </c>
      <c r="H26" s="47">
        <v>118652</v>
      </c>
      <c r="I26" s="47"/>
      <c r="J26" s="42">
        <v>118652</v>
      </c>
      <c r="K26" s="47" t="s">
        <v>126</v>
      </c>
      <c r="L26" s="47">
        <v>296553</v>
      </c>
      <c r="M26" s="47">
        <v>296553</v>
      </c>
      <c r="N26" s="28">
        <v>0</v>
      </c>
      <c r="O26" s="42">
        <v>203414</v>
      </c>
      <c r="P26" s="42">
        <v>127133</v>
      </c>
      <c r="Q26" s="42"/>
      <c r="R26" s="42">
        <v>63600</v>
      </c>
      <c r="S26" s="42">
        <v>63533</v>
      </c>
      <c r="T26" s="42">
        <v>76281</v>
      </c>
      <c r="U26" s="42"/>
      <c r="V26" s="42">
        <v>169652</v>
      </c>
      <c r="W26" s="42">
        <v>30000</v>
      </c>
      <c r="X26" s="42"/>
      <c r="Y26" s="42">
        <v>30000</v>
      </c>
      <c r="Z26" s="42">
        <v>139652</v>
      </c>
      <c r="AA26" s="42"/>
      <c r="AB26" s="42"/>
      <c r="AC26" s="28"/>
      <c r="AD26" s="28" t="s">
        <v>29</v>
      </c>
    </row>
    <row r="27" spans="1:30" ht="96" customHeight="1">
      <c r="A27" s="28" t="s">
        <v>127</v>
      </c>
      <c r="B27" s="43" t="s">
        <v>128</v>
      </c>
      <c r="C27" s="44" t="s">
        <v>129</v>
      </c>
      <c r="D27" s="44" t="s">
        <v>130</v>
      </c>
      <c r="E27" s="44" t="s">
        <v>131</v>
      </c>
      <c r="F27" s="28" t="s">
        <v>132</v>
      </c>
      <c r="G27" s="47">
        <v>323322</v>
      </c>
      <c r="H27" s="47">
        <v>142041</v>
      </c>
      <c r="I27" s="47"/>
      <c r="J27" s="42">
        <v>142041</v>
      </c>
      <c r="K27" s="47"/>
      <c r="L27" s="47">
        <v>181281</v>
      </c>
      <c r="M27" s="47">
        <v>181281</v>
      </c>
      <c r="N27" s="28"/>
      <c r="O27" s="42">
        <v>203414</v>
      </c>
      <c r="P27" s="42">
        <v>0</v>
      </c>
      <c r="Q27" s="42"/>
      <c r="R27" s="42">
        <v>127233</v>
      </c>
      <c r="S27" s="42"/>
      <c r="T27" s="42">
        <v>76181</v>
      </c>
      <c r="U27" s="42"/>
      <c r="V27" s="42">
        <v>40000</v>
      </c>
      <c r="W27" s="42">
        <v>20000</v>
      </c>
      <c r="X27" s="42"/>
      <c r="Y27" s="42">
        <v>20000</v>
      </c>
      <c r="Z27" s="42"/>
      <c r="AA27" s="42"/>
      <c r="AB27" s="42">
        <v>20000</v>
      </c>
      <c r="AC27" s="28"/>
      <c r="AD27" s="28" t="s">
        <v>133</v>
      </c>
    </row>
    <row r="28" spans="1:30">
      <c r="A28" s="39"/>
      <c r="B28" s="58"/>
      <c r="C28" s="58"/>
      <c r="D28" s="39"/>
      <c r="E28" s="39"/>
      <c r="F28" s="39"/>
      <c r="G28" s="39"/>
      <c r="H28" s="39"/>
      <c r="I28" s="39"/>
      <c r="J28" s="39"/>
      <c r="K28" s="39"/>
      <c r="L28" s="39"/>
      <c r="M28" s="39"/>
      <c r="N28" s="59"/>
      <c r="O28" s="59"/>
      <c r="P28" s="59"/>
      <c r="Q28" s="59"/>
      <c r="R28" s="59"/>
      <c r="S28" s="59"/>
      <c r="T28" s="59"/>
      <c r="U28" s="59"/>
      <c r="V28" s="59"/>
      <c r="W28" s="59"/>
      <c r="X28" s="59"/>
      <c r="Y28" s="59"/>
      <c r="Z28" s="59"/>
      <c r="AA28" s="59"/>
      <c r="AB28" s="59"/>
      <c r="AC28" s="39"/>
      <c r="AD28" s="39"/>
    </row>
    <row r="29" spans="1:30">
      <c r="A29" s="39"/>
      <c r="B29" s="58"/>
      <c r="C29" s="58"/>
      <c r="D29" s="39"/>
      <c r="E29" s="39"/>
      <c r="F29" s="39"/>
      <c r="G29" s="39"/>
      <c r="H29" s="39"/>
      <c r="I29" s="39"/>
      <c r="J29" s="39"/>
      <c r="K29" s="39"/>
      <c r="L29" s="39"/>
      <c r="M29" s="39"/>
      <c r="N29" s="59"/>
      <c r="O29" s="59"/>
      <c r="P29" s="59"/>
      <c r="Q29" s="59"/>
      <c r="R29" s="59"/>
      <c r="S29" s="59"/>
      <c r="T29" s="59"/>
      <c r="U29" s="59"/>
      <c r="V29" s="59"/>
      <c r="W29" s="59"/>
      <c r="X29" s="59"/>
      <c r="Y29" s="59"/>
      <c r="Z29" s="59"/>
      <c r="AA29" s="59"/>
      <c r="AB29" s="59"/>
      <c r="AC29" s="39"/>
      <c r="AD29" s="39"/>
    </row>
    <row r="30" spans="1:30">
      <c r="A30" s="39"/>
      <c r="B30" s="58"/>
      <c r="C30" s="58"/>
      <c r="D30" s="39"/>
      <c r="E30" s="39"/>
      <c r="F30" s="39"/>
      <c r="G30" s="39"/>
      <c r="H30" s="39"/>
      <c r="I30" s="39"/>
      <c r="J30" s="39"/>
      <c r="K30" s="39"/>
      <c r="L30" s="39"/>
      <c r="M30" s="39"/>
      <c r="N30" s="59"/>
      <c r="O30" s="59"/>
      <c r="P30" s="59"/>
      <c r="Q30" s="59"/>
      <c r="R30" s="59"/>
      <c r="S30" s="59"/>
      <c r="T30" s="59"/>
      <c r="U30" s="59"/>
      <c r="V30" s="59"/>
      <c r="W30" s="59"/>
      <c r="X30" s="59"/>
      <c r="Y30" s="59"/>
      <c r="Z30" s="59"/>
      <c r="AA30" s="59"/>
      <c r="AB30" s="59"/>
      <c r="AC30" s="39"/>
      <c r="AD30" s="39"/>
    </row>
    <row r="31" spans="1:30">
      <c r="A31" s="39"/>
      <c r="B31" s="58"/>
      <c r="C31" s="58"/>
      <c r="D31" s="39"/>
      <c r="E31" s="39"/>
      <c r="F31" s="39"/>
      <c r="G31" s="39"/>
      <c r="H31" s="39"/>
      <c r="I31" s="39"/>
      <c r="J31" s="39"/>
      <c r="K31" s="39"/>
      <c r="L31" s="39"/>
      <c r="M31" s="39"/>
      <c r="N31" s="59"/>
      <c r="O31" s="59"/>
      <c r="P31" s="59"/>
      <c r="Q31" s="59"/>
      <c r="R31" s="59"/>
      <c r="S31" s="59"/>
      <c r="T31" s="59"/>
      <c r="U31" s="59"/>
      <c r="V31" s="59"/>
      <c r="W31" s="59"/>
      <c r="X31" s="59"/>
      <c r="Y31" s="59"/>
      <c r="Z31" s="59"/>
      <c r="AA31" s="59"/>
      <c r="AB31" s="59"/>
      <c r="AC31" s="39"/>
      <c r="AD31" s="39"/>
    </row>
    <row r="32" spans="1:30">
      <c r="A32" s="39"/>
      <c r="B32" s="58"/>
      <c r="C32" s="58"/>
      <c r="D32" s="39"/>
      <c r="E32" s="39"/>
      <c r="F32" s="39"/>
      <c r="G32" s="39"/>
      <c r="H32" s="39"/>
      <c r="I32" s="39"/>
      <c r="J32" s="39"/>
      <c r="K32" s="39"/>
      <c r="L32" s="39"/>
      <c r="M32" s="39"/>
      <c r="N32" s="59"/>
      <c r="O32" s="59"/>
      <c r="P32" s="59"/>
      <c r="Q32" s="59"/>
      <c r="R32" s="59"/>
      <c r="S32" s="59"/>
      <c r="T32" s="59"/>
      <c r="U32" s="59"/>
      <c r="V32" s="59"/>
      <c r="W32" s="59"/>
      <c r="X32" s="59"/>
      <c r="Y32" s="59"/>
      <c r="Z32" s="59"/>
      <c r="AA32" s="59"/>
      <c r="AB32" s="59"/>
      <c r="AC32" s="39"/>
      <c r="AD32" s="39"/>
    </row>
    <row r="33" spans="1:30">
      <c r="A33" s="39"/>
      <c r="B33" s="58"/>
      <c r="C33" s="58"/>
      <c r="D33" s="39"/>
      <c r="E33" s="39"/>
      <c r="F33" s="39"/>
      <c r="G33" s="39"/>
      <c r="H33" s="39"/>
      <c r="I33" s="39"/>
      <c r="J33" s="39"/>
      <c r="K33" s="39"/>
      <c r="L33" s="39"/>
      <c r="M33" s="39"/>
      <c r="N33" s="59"/>
      <c r="O33" s="59"/>
      <c r="P33" s="59"/>
      <c r="Q33" s="59"/>
      <c r="R33" s="59"/>
      <c r="S33" s="59"/>
      <c r="T33" s="59"/>
      <c r="U33" s="59"/>
      <c r="V33" s="59"/>
      <c r="W33" s="59"/>
      <c r="X33" s="59"/>
      <c r="Y33" s="59"/>
      <c r="Z33" s="59"/>
      <c r="AA33" s="59"/>
      <c r="AB33" s="59"/>
      <c r="AC33" s="39"/>
      <c r="AD33" s="39"/>
    </row>
    <row r="34" spans="1:30">
      <c r="A34" s="39"/>
      <c r="B34" s="58"/>
      <c r="C34" s="58"/>
      <c r="D34" s="39"/>
      <c r="E34" s="39"/>
      <c r="F34" s="39"/>
      <c r="G34" s="39"/>
      <c r="H34" s="39"/>
      <c r="I34" s="39"/>
      <c r="J34" s="39"/>
      <c r="K34" s="39"/>
      <c r="L34" s="39"/>
      <c r="M34" s="39"/>
      <c r="N34" s="59"/>
      <c r="O34" s="59"/>
      <c r="P34" s="59"/>
      <c r="Q34" s="59"/>
      <c r="R34" s="59"/>
      <c r="S34" s="59"/>
      <c r="T34" s="59"/>
      <c r="U34" s="59"/>
      <c r="V34" s="59"/>
      <c r="W34" s="59"/>
      <c r="X34" s="59"/>
      <c r="Y34" s="59"/>
      <c r="Z34" s="59"/>
      <c r="AA34" s="59"/>
      <c r="AB34" s="59"/>
      <c r="AC34" s="39"/>
      <c r="AD34" s="39"/>
    </row>
    <row r="35" spans="1:30">
      <c r="A35" s="39"/>
      <c r="B35" s="58"/>
      <c r="C35" s="58"/>
      <c r="D35" s="39"/>
      <c r="E35" s="39"/>
      <c r="F35" s="39"/>
      <c r="G35" s="39"/>
      <c r="H35" s="39"/>
      <c r="I35" s="39"/>
      <c r="J35" s="39"/>
      <c r="K35" s="39"/>
      <c r="L35" s="39"/>
      <c r="M35" s="39"/>
      <c r="N35" s="59"/>
      <c r="O35" s="59"/>
      <c r="P35" s="59"/>
      <c r="Q35" s="59"/>
      <c r="R35" s="59"/>
      <c r="S35" s="59"/>
      <c r="T35" s="59"/>
      <c r="U35" s="59"/>
      <c r="V35" s="59"/>
      <c r="W35" s="59"/>
      <c r="X35" s="59"/>
      <c r="Y35" s="59"/>
      <c r="Z35" s="59"/>
      <c r="AA35" s="59"/>
      <c r="AB35" s="59"/>
      <c r="AC35" s="39"/>
      <c r="AD35" s="39"/>
    </row>
    <row r="36" spans="1:30">
      <c r="A36" s="39"/>
      <c r="B36" s="58"/>
      <c r="C36" s="58"/>
      <c r="D36" s="39"/>
      <c r="E36" s="39"/>
      <c r="F36" s="39"/>
      <c r="G36" s="39"/>
      <c r="H36" s="39"/>
      <c r="I36" s="39"/>
      <c r="J36" s="39"/>
      <c r="K36" s="39"/>
      <c r="L36" s="39"/>
      <c r="M36" s="39"/>
      <c r="N36" s="59"/>
      <c r="O36" s="59"/>
      <c r="P36" s="59"/>
      <c r="Q36" s="59"/>
      <c r="R36" s="59"/>
      <c r="S36" s="59"/>
      <c r="T36" s="59"/>
      <c r="U36" s="59"/>
      <c r="V36" s="59"/>
      <c r="W36" s="59"/>
      <c r="X36" s="59"/>
      <c r="Y36" s="59"/>
      <c r="Z36" s="59"/>
      <c r="AA36" s="59"/>
      <c r="AB36" s="59"/>
      <c r="AC36" s="39"/>
      <c r="AD36" s="39"/>
    </row>
    <row r="37" spans="1:30">
      <c r="A37" s="39"/>
      <c r="B37" s="58"/>
      <c r="C37" s="58"/>
      <c r="D37" s="39"/>
      <c r="E37" s="39"/>
      <c r="F37" s="39"/>
      <c r="G37" s="39"/>
      <c r="H37" s="39"/>
      <c r="I37" s="39"/>
      <c r="J37" s="39"/>
      <c r="K37" s="39"/>
      <c r="L37" s="39"/>
      <c r="M37" s="39"/>
      <c r="N37" s="59"/>
      <c r="O37" s="59"/>
      <c r="P37" s="59"/>
      <c r="Q37" s="59"/>
      <c r="R37" s="59"/>
      <c r="S37" s="59"/>
      <c r="T37" s="59"/>
      <c r="U37" s="59"/>
      <c r="V37" s="59"/>
      <c r="W37" s="59"/>
      <c r="X37" s="59"/>
      <c r="Y37" s="59"/>
      <c r="Z37" s="59"/>
      <c r="AA37" s="59"/>
      <c r="AB37" s="59"/>
      <c r="AC37" s="39"/>
      <c r="AD37" s="39"/>
    </row>
    <row r="38" spans="1:30">
      <c r="A38" s="39"/>
      <c r="B38" s="58"/>
      <c r="C38" s="58"/>
      <c r="D38" s="39"/>
      <c r="E38" s="39"/>
      <c r="F38" s="39"/>
      <c r="G38" s="39"/>
      <c r="H38" s="39"/>
      <c r="I38" s="39"/>
      <c r="J38" s="39"/>
      <c r="K38" s="39"/>
      <c r="L38" s="39"/>
      <c r="M38" s="39"/>
      <c r="N38" s="59"/>
      <c r="O38" s="59"/>
      <c r="P38" s="59"/>
      <c r="Q38" s="59"/>
      <c r="R38" s="59"/>
      <c r="S38" s="59"/>
      <c r="T38" s="59"/>
      <c r="U38" s="59"/>
      <c r="V38" s="59"/>
      <c r="W38" s="59"/>
      <c r="X38" s="59"/>
      <c r="Y38" s="59"/>
      <c r="Z38" s="59"/>
      <c r="AA38" s="59"/>
      <c r="AB38" s="59"/>
      <c r="AC38" s="39"/>
      <c r="AD38" s="39"/>
    </row>
    <row r="39" spans="1:30">
      <c r="A39" s="39"/>
      <c r="B39" s="58"/>
      <c r="C39" s="58"/>
      <c r="D39" s="39"/>
      <c r="E39" s="39"/>
      <c r="F39" s="39"/>
      <c r="G39" s="39"/>
      <c r="H39" s="39"/>
      <c r="I39" s="39"/>
      <c r="J39" s="39"/>
      <c r="K39" s="39"/>
      <c r="L39" s="39"/>
      <c r="M39" s="39"/>
      <c r="N39" s="59"/>
      <c r="O39" s="59"/>
      <c r="P39" s="59"/>
      <c r="Q39" s="59"/>
      <c r="R39" s="59"/>
      <c r="S39" s="59"/>
      <c r="T39" s="59"/>
      <c r="U39" s="59"/>
      <c r="V39" s="59"/>
      <c r="W39" s="59"/>
      <c r="X39" s="59"/>
      <c r="Y39" s="59"/>
      <c r="Z39" s="59"/>
      <c r="AA39" s="59"/>
      <c r="AB39" s="59"/>
      <c r="AC39" s="39"/>
      <c r="AD39" s="39"/>
    </row>
    <row r="40" spans="1:30">
      <c r="A40" s="39"/>
      <c r="B40" s="58"/>
      <c r="C40" s="58"/>
      <c r="D40" s="39"/>
      <c r="E40" s="39"/>
      <c r="F40" s="39"/>
      <c r="G40" s="39"/>
      <c r="H40" s="39"/>
      <c r="I40" s="39"/>
      <c r="J40" s="39"/>
      <c r="K40" s="39"/>
      <c r="L40" s="39"/>
      <c r="M40" s="39"/>
      <c r="N40" s="59"/>
      <c r="O40" s="59"/>
      <c r="P40" s="59"/>
      <c r="Q40" s="59"/>
      <c r="R40" s="59"/>
      <c r="S40" s="59"/>
      <c r="T40" s="59"/>
      <c r="U40" s="59"/>
      <c r="V40" s="59"/>
      <c r="W40" s="59"/>
      <c r="X40" s="59"/>
      <c r="Y40" s="59"/>
      <c r="Z40" s="59"/>
      <c r="AA40" s="59"/>
      <c r="AB40" s="59"/>
      <c r="AC40" s="39"/>
      <c r="AD40" s="39"/>
    </row>
    <row r="41" spans="1:30">
      <c r="A41" s="39"/>
      <c r="B41" s="58"/>
      <c r="C41" s="58"/>
      <c r="D41" s="39"/>
      <c r="E41" s="39"/>
      <c r="F41" s="39"/>
      <c r="G41" s="39"/>
      <c r="H41" s="39"/>
      <c r="I41" s="39"/>
      <c r="J41" s="39"/>
      <c r="K41" s="39"/>
      <c r="L41" s="39"/>
      <c r="M41" s="39"/>
      <c r="N41" s="59"/>
      <c r="O41" s="59"/>
      <c r="P41" s="59"/>
      <c r="Q41" s="59"/>
      <c r="R41" s="59"/>
      <c r="S41" s="59"/>
      <c r="T41" s="59"/>
      <c r="U41" s="59"/>
      <c r="V41" s="59"/>
      <c r="W41" s="59"/>
      <c r="X41" s="59"/>
      <c r="Y41" s="59"/>
      <c r="Z41" s="59"/>
      <c r="AA41" s="59"/>
      <c r="AB41" s="59"/>
      <c r="AC41" s="39"/>
      <c r="AD41" s="39"/>
    </row>
    <row r="42" spans="1:30">
      <c r="A42" s="39"/>
      <c r="B42" s="58"/>
      <c r="C42" s="58"/>
      <c r="D42" s="39"/>
      <c r="E42" s="39"/>
      <c r="F42" s="39"/>
      <c r="G42" s="39"/>
      <c r="H42" s="39"/>
      <c r="I42" s="39"/>
      <c r="J42" s="39"/>
      <c r="K42" s="39"/>
      <c r="L42" s="39"/>
      <c r="M42" s="39"/>
      <c r="N42" s="59"/>
      <c r="O42" s="59"/>
      <c r="P42" s="59"/>
      <c r="Q42" s="59"/>
      <c r="R42" s="59"/>
      <c r="S42" s="59"/>
      <c r="T42" s="59"/>
      <c r="U42" s="59"/>
      <c r="V42" s="59"/>
      <c r="W42" s="59"/>
      <c r="X42" s="59"/>
      <c r="Y42" s="59"/>
      <c r="Z42" s="59"/>
      <c r="AA42" s="59"/>
      <c r="AB42" s="59"/>
      <c r="AC42" s="39"/>
      <c r="AD42" s="39"/>
    </row>
    <row r="43" spans="1:30">
      <c r="A43" s="39"/>
      <c r="B43" s="58"/>
      <c r="C43" s="58"/>
      <c r="D43" s="39"/>
      <c r="E43" s="39"/>
      <c r="F43" s="39"/>
      <c r="G43" s="39"/>
      <c r="H43" s="39"/>
      <c r="I43" s="39"/>
      <c r="J43" s="39"/>
      <c r="K43" s="39"/>
      <c r="L43" s="39"/>
      <c r="M43" s="39"/>
      <c r="N43" s="59"/>
      <c r="O43" s="59"/>
      <c r="P43" s="59"/>
      <c r="Q43" s="59"/>
      <c r="R43" s="59"/>
      <c r="S43" s="59"/>
      <c r="T43" s="59"/>
      <c r="U43" s="59"/>
      <c r="V43" s="59"/>
      <c r="W43" s="59"/>
      <c r="X43" s="59"/>
      <c r="Y43" s="59"/>
      <c r="Z43" s="59"/>
      <c r="AA43" s="59"/>
      <c r="AB43" s="59"/>
      <c r="AC43" s="39"/>
      <c r="AD43" s="39"/>
    </row>
    <row r="44" spans="1:30">
      <c r="A44" s="39"/>
      <c r="B44" s="58"/>
      <c r="C44" s="58"/>
      <c r="D44" s="39"/>
      <c r="E44" s="39"/>
      <c r="F44" s="39"/>
      <c r="G44" s="39"/>
      <c r="H44" s="39"/>
      <c r="I44" s="39"/>
      <c r="J44" s="39"/>
      <c r="K44" s="39"/>
      <c r="L44" s="39"/>
      <c r="M44" s="39"/>
      <c r="N44" s="59"/>
      <c r="O44" s="59"/>
      <c r="P44" s="59"/>
      <c r="Q44" s="59"/>
      <c r="R44" s="59"/>
      <c r="S44" s="59"/>
      <c r="T44" s="59"/>
      <c r="U44" s="59"/>
      <c r="V44" s="59"/>
      <c r="W44" s="59"/>
      <c r="X44" s="59"/>
      <c r="Y44" s="59"/>
      <c r="Z44" s="59"/>
      <c r="AA44" s="59"/>
      <c r="AB44" s="59"/>
      <c r="AC44" s="39"/>
      <c r="AD44" s="39"/>
    </row>
    <row r="45" spans="1:30">
      <c r="A45" s="39"/>
      <c r="B45" s="58"/>
      <c r="C45" s="58"/>
      <c r="D45" s="39"/>
      <c r="E45" s="39"/>
      <c r="F45" s="39"/>
      <c r="G45" s="39"/>
      <c r="H45" s="39"/>
      <c r="I45" s="39"/>
      <c r="J45" s="39"/>
      <c r="K45" s="39"/>
      <c r="L45" s="39"/>
      <c r="M45" s="39"/>
      <c r="N45" s="59"/>
      <c r="O45" s="59"/>
      <c r="P45" s="59"/>
      <c r="Q45" s="59"/>
      <c r="R45" s="59"/>
      <c r="S45" s="59"/>
      <c r="T45" s="59"/>
      <c r="U45" s="59"/>
      <c r="V45" s="59"/>
      <c r="W45" s="59"/>
      <c r="X45" s="59"/>
      <c r="Y45" s="59"/>
      <c r="Z45" s="59"/>
      <c r="AA45" s="59"/>
      <c r="AB45" s="59"/>
      <c r="AC45" s="39"/>
      <c r="AD45" s="39"/>
    </row>
    <row r="46" spans="1:30">
      <c r="A46" s="39"/>
      <c r="B46" s="58"/>
      <c r="C46" s="58"/>
      <c r="D46" s="39"/>
      <c r="E46" s="39"/>
      <c r="F46" s="39"/>
      <c r="G46" s="39"/>
      <c r="H46" s="39"/>
      <c r="I46" s="39"/>
      <c r="J46" s="39"/>
      <c r="K46" s="39"/>
      <c r="L46" s="39"/>
      <c r="M46" s="39"/>
      <c r="N46" s="59"/>
      <c r="O46" s="59"/>
      <c r="P46" s="59"/>
      <c r="Q46" s="59"/>
      <c r="R46" s="59"/>
      <c r="S46" s="59"/>
      <c r="T46" s="59"/>
      <c r="U46" s="59"/>
      <c r="V46" s="59"/>
      <c r="W46" s="59"/>
      <c r="X46" s="59"/>
      <c r="Y46" s="59"/>
      <c r="Z46" s="59"/>
      <c r="AA46" s="59"/>
      <c r="AB46" s="59"/>
      <c r="AC46" s="39"/>
      <c r="AD46" s="39"/>
    </row>
    <row r="47" spans="1:30">
      <c r="A47" s="39"/>
      <c r="B47" s="58"/>
      <c r="C47" s="58"/>
      <c r="D47" s="39"/>
      <c r="E47" s="39"/>
      <c r="F47" s="39"/>
      <c r="G47" s="39"/>
      <c r="H47" s="39"/>
      <c r="I47" s="39"/>
      <c r="J47" s="39"/>
      <c r="K47" s="39"/>
      <c r="L47" s="39"/>
      <c r="M47" s="39"/>
      <c r="N47" s="59"/>
      <c r="O47" s="59"/>
      <c r="P47" s="59"/>
      <c r="Q47" s="59"/>
      <c r="R47" s="59"/>
      <c r="S47" s="59"/>
      <c r="T47" s="59"/>
      <c r="U47" s="59"/>
      <c r="V47" s="59"/>
      <c r="W47" s="59"/>
      <c r="X47" s="59"/>
      <c r="Y47" s="59"/>
      <c r="Z47" s="59"/>
      <c r="AA47" s="59"/>
      <c r="AB47" s="59"/>
      <c r="AC47" s="39"/>
      <c r="AD47" s="39"/>
    </row>
    <row r="48" spans="1:30">
      <c r="A48" s="39"/>
      <c r="B48" s="58"/>
      <c r="C48" s="58"/>
      <c r="D48" s="39"/>
      <c r="E48" s="39"/>
      <c r="F48" s="39"/>
      <c r="G48" s="39"/>
      <c r="H48" s="39"/>
      <c r="I48" s="39"/>
      <c r="J48" s="39"/>
      <c r="K48" s="39"/>
      <c r="L48" s="39"/>
      <c r="M48" s="39"/>
      <c r="N48" s="59"/>
      <c r="O48" s="59"/>
      <c r="P48" s="59"/>
      <c r="Q48" s="59"/>
      <c r="R48" s="59"/>
      <c r="S48" s="59"/>
      <c r="T48" s="59"/>
      <c r="U48" s="59"/>
      <c r="V48" s="59"/>
      <c r="W48" s="59"/>
      <c r="X48" s="59"/>
      <c r="Y48" s="59"/>
      <c r="Z48" s="59"/>
      <c r="AA48" s="59"/>
      <c r="AB48" s="59"/>
      <c r="AC48" s="39"/>
      <c r="AD48" s="39"/>
    </row>
    <row r="49" spans="1:30">
      <c r="A49" s="39"/>
      <c r="B49" s="58"/>
      <c r="C49" s="58"/>
      <c r="D49" s="39"/>
      <c r="E49" s="39"/>
      <c r="F49" s="39"/>
      <c r="G49" s="39"/>
      <c r="H49" s="39"/>
      <c r="I49" s="39"/>
      <c r="J49" s="39"/>
      <c r="K49" s="39"/>
      <c r="L49" s="39"/>
      <c r="M49" s="39"/>
      <c r="N49" s="59"/>
      <c r="O49" s="59"/>
      <c r="P49" s="59"/>
      <c r="Q49" s="59"/>
      <c r="R49" s="59"/>
      <c r="S49" s="59"/>
      <c r="T49" s="59"/>
      <c r="U49" s="59"/>
      <c r="V49" s="59"/>
      <c r="W49" s="59"/>
      <c r="X49" s="59"/>
      <c r="Y49" s="59"/>
      <c r="Z49" s="59"/>
      <c r="AA49" s="59"/>
      <c r="AB49" s="59"/>
      <c r="AC49" s="39"/>
      <c r="AD49" s="39"/>
    </row>
    <row r="50" spans="1:30">
      <c r="A50" s="39"/>
      <c r="B50" s="58"/>
      <c r="C50" s="58"/>
      <c r="D50" s="39"/>
      <c r="E50" s="39"/>
      <c r="F50" s="39"/>
      <c r="G50" s="39"/>
      <c r="H50" s="39"/>
      <c r="I50" s="39"/>
      <c r="J50" s="39"/>
      <c r="K50" s="39"/>
      <c r="L50" s="39"/>
      <c r="M50" s="39"/>
      <c r="N50" s="59"/>
      <c r="O50" s="59"/>
      <c r="P50" s="59"/>
      <c r="Q50" s="59"/>
      <c r="R50" s="59"/>
      <c r="S50" s="59"/>
      <c r="T50" s="59"/>
      <c r="U50" s="59"/>
      <c r="V50" s="59"/>
      <c r="W50" s="59"/>
      <c r="X50" s="59"/>
      <c r="Y50" s="59"/>
      <c r="Z50" s="59"/>
      <c r="AA50" s="59"/>
      <c r="AB50" s="59"/>
      <c r="AC50" s="39"/>
      <c r="AD50" s="39"/>
    </row>
    <row r="51" spans="1:30">
      <c r="A51" s="39"/>
      <c r="B51" s="58"/>
      <c r="C51" s="58"/>
      <c r="D51" s="39"/>
      <c r="E51" s="39"/>
      <c r="F51" s="39"/>
      <c r="G51" s="39"/>
      <c r="H51" s="39"/>
      <c r="I51" s="39"/>
      <c r="J51" s="39"/>
      <c r="K51" s="39"/>
      <c r="L51" s="39"/>
      <c r="M51" s="39"/>
      <c r="N51" s="59"/>
      <c r="O51" s="59"/>
      <c r="P51" s="59"/>
      <c r="Q51" s="59"/>
      <c r="R51" s="59"/>
      <c r="S51" s="59"/>
      <c r="T51" s="59"/>
      <c r="U51" s="59"/>
      <c r="V51" s="59"/>
      <c r="W51" s="59"/>
      <c r="X51" s="59"/>
      <c r="Y51" s="59"/>
      <c r="Z51" s="59"/>
      <c r="AA51" s="59"/>
      <c r="AB51" s="59"/>
      <c r="AC51" s="39"/>
      <c r="AD51" s="39"/>
    </row>
    <row r="52" spans="1:30">
      <c r="A52" s="39"/>
      <c r="B52" s="58"/>
      <c r="C52" s="58"/>
      <c r="D52" s="39"/>
      <c r="E52" s="39"/>
      <c r="F52" s="39"/>
      <c r="G52" s="39"/>
      <c r="H52" s="39"/>
      <c r="I52" s="39"/>
      <c r="J52" s="39"/>
      <c r="K52" s="39"/>
      <c r="L52" s="39"/>
      <c r="M52" s="39"/>
      <c r="N52" s="59"/>
      <c r="O52" s="59"/>
      <c r="P52" s="59"/>
      <c r="Q52" s="59"/>
      <c r="R52" s="59"/>
      <c r="S52" s="59"/>
      <c r="T52" s="59"/>
      <c r="U52" s="59"/>
      <c r="V52" s="59"/>
      <c r="W52" s="59"/>
      <c r="X52" s="59"/>
      <c r="Y52" s="59"/>
      <c r="Z52" s="59"/>
      <c r="AA52" s="59"/>
      <c r="AB52" s="59"/>
      <c r="AC52" s="39"/>
      <c r="AD52" s="39"/>
    </row>
    <row r="53" spans="1:30">
      <c r="A53" s="39"/>
      <c r="B53" s="58"/>
      <c r="C53" s="58"/>
      <c r="D53" s="39"/>
      <c r="E53" s="39"/>
      <c r="F53" s="39"/>
      <c r="G53" s="39"/>
      <c r="H53" s="39"/>
      <c r="I53" s="39"/>
      <c r="J53" s="39"/>
      <c r="K53" s="39"/>
      <c r="L53" s="39"/>
      <c r="M53" s="39"/>
      <c r="N53" s="59"/>
      <c r="O53" s="59"/>
      <c r="P53" s="59"/>
      <c r="Q53" s="59"/>
      <c r="R53" s="59"/>
      <c r="S53" s="59"/>
      <c r="T53" s="59"/>
      <c r="U53" s="59"/>
      <c r="V53" s="59"/>
      <c r="W53" s="59"/>
      <c r="X53" s="59"/>
      <c r="Y53" s="59"/>
      <c r="Z53" s="59"/>
      <c r="AA53" s="59"/>
      <c r="AB53" s="59"/>
      <c r="AC53" s="39"/>
      <c r="AD53" s="39"/>
    </row>
    <row r="54" spans="1:30">
      <c r="A54" s="39"/>
      <c r="B54" s="58"/>
      <c r="C54" s="58"/>
      <c r="D54" s="39"/>
      <c r="E54" s="39"/>
      <c r="F54" s="39"/>
      <c r="G54" s="39"/>
      <c r="H54" s="39"/>
      <c r="I54" s="39"/>
      <c r="J54" s="39"/>
      <c r="K54" s="39"/>
      <c r="L54" s="39"/>
      <c r="M54" s="39"/>
      <c r="N54" s="59"/>
      <c r="O54" s="59"/>
      <c r="P54" s="59"/>
      <c r="Q54" s="59"/>
      <c r="R54" s="59"/>
      <c r="S54" s="59"/>
      <c r="T54" s="59"/>
      <c r="U54" s="59"/>
      <c r="V54" s="59"/>
      <c r="W54" s="59"/>
      <c r="X54" s="59"/>
      <c r="Y54" s="59"/>
      <c r="Z54" s="59"/>
      <c r="AA54" s="59"/>
      <c r="AB54" s="59"/>
      <c r="AC54" s="39"/>
      <c r="AD54" s="39"/>
    </row>
    <row r="55" spans="1:30">
      <c r="A55" s="39"/>
      <c r="B55" s="58"/>
      <c r="C55" s="58"/>
      <c r="D55" s="39"/>
      <c r="E55" s="39"/>
      <c r="F55" s="39"/>
      <c r="G55" s="39"/>
      <c r="H55" s="39"/>
      <c r="I55" s="39"/>
      <c r="J55" s="39"/>
      <c r="K55" s="39"/>
      <c r="L55" s="39"/>
      <c r="M55" s="39"/>
      <c r="N55" s="59"/>
      <c r="O55" s="59"/>
      <c r="P55" s="59"/>
      <c r="Q55" s="59"/>
      <c r="R55" s="59"/>
      <c r="S55" s="59"/>
      <c r="T55" s="59"/>
      <c r="U55" s="59"/>
      <c r="V55" s="59"/>
      <c r="W55" s="59"/>
      <c r="X55" s="59"/>
      <c r="Y55" s="59"/>
      <c r="Z55" s="59"/>
      <c r="AA55" s="59"/>
      <c r="AB55" s="59"/>
      <c r="AC55" s="39"/>
      <c r="AD55" s="39"/>
    </row>
    <row r="56" spans="1:30">
      <c r="A56" s="39"/>
      <c r="B56" s="58"/>
      <c r="C56" s="58"/>
      <c r="D56" s="39"/>
      <c r="E56" s="39"/>
      <c r="F56" s="39"/>
      <c r="G56" s="39"/>
      <c r="H56" s="39"/>
      <c r="I56" s="39"/>
      <c r="J56" s="39"/>
      <c r="K56" s="39"/>
      <c r="L56" s="39"/>
      <c r="M56" s="39"/>
      <c r="N56" s="59"/>
      <c r="O56" s="59"/>
      <c r="P56" s="59"/>
      <c r="Q56" s="59"/>
      <c r="R56" s="59"/>
      <c r="S56" s="59"/>
      <c r="T56" s="59"/>
      <c r="U56" s="59"/>
      <c r="V56" s="59"/>
      <c r="W56" s="59"/>
      <c r="X56" s="59"/>
      <c r="Y56" s="59"/>
      <c r="Z56" s="59"/>
      <c r="AA56" s="59"/>
      <c r="AB56" s="59"/>
      <c r="AC56" s="39"/>
      <c r="AD56" s="39"/>
    </row>
    <row r="57" spans="1:30">
      <c r="A57" s="39"/>
      <c r="B57" s="58"/>
      <c r="C57" s="58"/>
      <c r="D57" s="39"/>
      <c r="E57" s="39"/>
      <c r="F57" s="39"/>
      <c r="G57" s="39"/>
      <c r="H57" s="39"/>
      <c r="I57" s="39"/>
      <c r="J57" s="39"/>
      <c r="K57" s="39"/>
      <c r="L57" s="39"/>
      <c r="M57" s="39"/>
      <c r="N57" s="59"/>
      <c r="O57" s="59"/>
      <c r="P57" s="59"/>
      <c r="Q57" s="59"/>
      <c r="R57" s="59"/>
      <c r="S57" s="59"/>
      <c r="T57" s="59"/>
      <c r="U57" s="59"/>
      <c r="V57" s="59"/>
      <c r="W57" s="59"/>
      <c r="X57" s="59"/>
      <c r="Y57" s="59"/>
      <c r="Z57" s="59"/>
      <c r="AA57" s="59"/>
      <c r="AB57" s="59"/>
      <c r="AC57" s="39"/>
      <c r="AD57" s="39"/>
    </row>
    <row r="58" spans="1:30">
      <c r="A58" s="39"/>
      <c r="B58" s="58"/>
      <c r="C58" s="58"/>
      <c r="D58" s="39"/>
      <c r="E58" s="39"/>
      <c r="F58" s="39"/>
      <c r="G58" s="39"/>
      <c r="H58" s="39"/>
      <c r="I58" s="39"/>
      <c r="J58" s="39"/>
      <c r="K58" s="39"/>
      <c r="L58" s="39"/>
      <c r="M58" s="39"/>
      <c r="N58" s="59"/>
      <c r="O58" s="59"/>
      <c r="P58" s="59"/>
      <c r="Q58" s="59"/>
      <c r="R58" s="59"/>
      <c r="S58" s="59"/>
      <c r="T58" s="59"/>
      <c r="U58" s="59"/>
      <c r="V58" s="59"/>
      <c r="W58" s="59"/>
      <c r="X58" s="59"/>
      <c r="Y58" s="59"/>
      <c r="Z58" s="59"/>
      <c r="AA58" s="59"/>
      <c r="AB58" s="59"/>
      <c r="AC58" s="39"/>
      <c r="AD58" s="39"/>
    </row>
    <row r="59" spans="1:30">
      <c r="A59" s="39"/>
      <c r="B59" s="58"/>
      <c r="C59" s="58"/>
      <c r="D59" s="39"/>
      <c r="E59" s="39"/>
      <c r="F59" s="39"/>
      <c r="G59" s="39"/>
      <c r="H59" s="39"/>
      <c r="I59" s="39"/>
      <c r="J59" s="39"/>
      <c r="K59" s="39"/>
      <c r="L59" s="39"/>
      <c r="M59" s="39"/>
      <c r="N59" s="59"/>
      <c r="O59" s="59"/>
      <c r="P59" s="59"/>
      <c r="Q59" s="59"/>
      <c r="R59" s="59"/>
      <c r="S59" s="59"/>
      <c r="T59" s="59"/>
      <c r="U59" s="59"/>
      <c r="V59" s="59"/>
      <c r="W59" s="59"/>
      <c r="X59" s="59"/>
      <c r="Y59" s="59"/>
      <c r="Z59" s="59"/>
      <c r="AA59" s="59"/>
      <c r="AB59" s="59"/>
      <c r="AC59" s="39"/>
      <c r="AD59" s="39"/>
    </row>
    <row r="60" spans="1:30">
      <c r="A60" s="39"/>
      <c r="B60" s="58"/>
      <c r="C60" s="58"/>
      <c r="D60" s="39"/>
      <c r="E60" s="39"/>
      <c r="F60" s="39"/>
      <c r="G60" s="39"/>
      <c r="H60" s="39"/>
      <c r="I60" s="39"/>
      <c r="J60" s="39"/>
      <c r="K60" s="39"/>
      <c r="L60" s="39"/>
      <c r="M60" s="39"/>
      <c r="N60" s="59"/>
      <c r="O60" s="59"/>
      <c r="P60" s="59"/>
      <c r="Q60" s="59"/>
      <c r="R60" s="59"/>
      <c r="S60" s="59"/>
      <c r="T60" s="59"/>
      <c r="U60" s="59"/>
      <c r="V60" s="59"/>
      <c r="W60" s="59"/>
      <c r="X60" s="59"/>
      <c r="Y60" s="59"/>
      <c r="Z60" s="59"/>
      <c r="AA60" s="59"/>
      <c r="AB60" s="59"/>
      <c r="AC60" s="39"/>
      <c r="AD60" s="39"/>
    </row>
    <row r="61" spans="1:30">
      <c r="A61" s="39"/>
      <c r="B61" s="58"/>
      <c r="C61" s="58"/>
      <c r="D61" s="39"/>
      <c r="E61" s="39"/>
      <c r="F61" s="39"/>
      <c r="G61" s="39"/>
      <c r="H61" s="39"/>
      <c r="I61" s="39"/>
      <c r="J61" s="39"/>
      <c r="K61" s="39"/>
      <c r="L61" s="39"/>
      <c r="M61" s="39"/>
      <c r="N61" s="59"/>
      <c r="O61" s="59"/>
      <c r="P61" s="59"/>
      <c r="Q61" s="59"/>
      <c r="R61" s="59"/>
      <c r="S61" s="59"/>
      <c r="T61" s="59"/>
      <c r="U61" s="59"/>
      <c r="V61" s="59"/>
      <c r="W61" s="59"/>
      <c r="X61" s="59"/>
      <c r="Y61" s="59"/>
      <c r="Z61" s="59"/>
      <c r="AA61" s="59"/>
      <c r="AB61" s="59"/>
      <c r="AC61" s="39"/>
      <c r="AD61" s="39"/>
    </row>
    <row r="62" spans="1:30">
      <c r="A62" s="39"/>
      <c r="B62" s="58"/>
      <c r="C62" s="58"/>
      <c r="D62" s="39"/>
      <c r="E62" s="39"/>
      <c r="F62" s="39"/>
      <c r="G62" s="39"/>
      <c r="H62" s="39"/>
      <c r="I62" s="39"/>
      <c r="J62" s="39"/>
      <c r="K62" s="39"/>
      <c r="L62" s="39"/>
      <c r="M62" s="39"/>
      <c r="N62" s="59"/>
      <c r="O62" s="59"/>
      <c r="P62" s="59"/>
      <c r="Q62" s="59"/>
      <c r="R62" s="59"/>
      <c r="S62" s="59"/>
      <c r="T62" s="59"/>
      <c r="U62" s="59"/>
      <c r="V62" s="59"/>
      <c r="W62" s="59"/>
      <c r="X62" s="59"/>
      <c r="Y62" s="59"/>
      <c r="Z62" s="59"/>
      <c r="AA62" s="59"/>
      <c r="AB62" s="59"/>
      <c r="AC62" s="39"/>
      <c r="AD62" s="39"/>
    </row>
    <row r="63" spans="1:30">
      <c r="A63" s="39"/>
      <c r="B63" s="58"/>
      <c r="C63" s="58"/>
      <c r="D63" s="39"/>
      <c r="E63" s="39"/>
      <c r="F63" s="39"/>
      <c r="G63" s="39"/>
      <c r="H63" s="39"/>
      <c r="I63" s="39"/>
      <c r="J63" s="39"/>
      <c r="K63" s="39"/>
      <c r="L63" s="39"/>
      <c r="M63" s="39"/>
      <c r="N63" s="59"/>
      <c r="O63" s="59"/>
      <c r="P63" s="59"/>
      <c r="Q63" s="59"/>
      <c r="R63" s="59"/>
      <c r="S63" s="59"/>
      <c r="T63" s="59"/>
      <c r="U63" s="59"/>
      <c r="V63" s="59"/>
      <c r="W63" s="59"/>
      <c r="X63" s="59"/>
      <c r="Y63" s="59"/>
      <c r="Z63" s="59"/>
      <c r="AA63" s="59"/>
      <c r="AB63" s="59"/>
      <c r="AC63" s="39"/>
      <c r="AD63" s="39"/>
    </row>
    <row r="64" spans="1:30">
      <c r="A64" s="39"/>
      <c r="B64" s="58"/>
      <c r="C64" s="58"/>
      <c r="D64" s="39"/>
      <c r="E64" s="39"/>
      <c r="F64" s="39"/>
      <c r="G64" s="39"/>
      <c r="H64" s="39"/>
      <c r="I64" s="39"/>
      <c r="J64" s="39"/>
      <c r="K64" s="39"/>
      <c r="L64" s="39"/>
      <c r="M64" s="39"/>
      <c r="N64" s="59"/>
      <c r="O64" s="59"/>
      <c r="P64" s="59"/>
      <c r="Q64" s="59"/>
      <c r="R64" s="59"/>
      <c r="S64" s="59"/>
      <c r="T64" s="59"/>
      <c r="U64" s="59"/>
      <c r="V64" s="59"/>
      <c r="W64" s="59"/>
      <c r="X64" s="59"/>
      <c r="Y64" s="59"/>
      <c r="Z64" s="59"/>
      <c r="AA64" s="59"/>
      <c r="AB64" s="59"/>
      <c r="AC64" s="39"/>
      <c r="AD64" s="39"/>
    </row>
    <row r="65" spans="1:30">
      <c r="A65" s="39"/>
      <c r="B65" s="58"/>
      <c r="C65" s="58"/>
      <c r="D65" s="39"/>
      <c r="E65" s="39"/>
      <c r="F65" s="39"/>
      <c r="G65" s="39"/>
      <c r="H65" s="39"/>
      <c r="I65" s="39"/>
      <c r="J65" s="39"/>
      <c r="K65" s="39"/>
      <c r="L65" s="39"/>
      <c r="M65" s="39"/>
      <c r="N65" s="59"/>
      <c r="O65" s="59"/>
      <c r="P65" s="59"/>
      <c r="Q65" s="59"/>
      <c r="R65" s="59"/>
      <c r="S65" s="59"/>
      <c r="T65" s="59"/>
      <c r="U65" s="59"/>
      <c r="V65" s="59"/>
      <c r="W65" s="59"/>
      <c r="X65" s="59"/>
      <c r="Y65" s="59"/>
      <c r="Z65" s="59"/>
      <c r="AA65" s="59"/>
      <c r="AB65" s="59"/>
      <c r="AC65" s="39"/>
      <c r="AD65" s="39"/>
    </row>
    <row r="66" spans="1:30">
      <c r="A66" s="39"/>
      <c r="B66" s="58"/>
      <c r="C66" s="58"/>
      <c r="D66" s="39"/>
      <c r="E66" s="39"/>
      <c r="F66" s="39"/>
      <c r="G66" s="39"/>
      <c r="H66" s="39"/>
      <c r="I66" s="39"/>
      <c r="J66" s="39"/>
      <c r="K66" s="39"/>
      <c r="L66" s="39"/>
      <c r="M66" s="39"/>
      <c r="N66" s="59"/>
      <c r="O66" s="59"/>
      <c r="P66" s="59"/>
      <c r="Q66" s="59"/>
      <c r="R66" s="59"/>
      <c r="S66" s="59"/>
      <c r="T66" s="59"/>
      <c r="U66" s="59"/>
      <c r="V66" s="59"/>
      <c r="W66" s="59"/>
      <c r="X66" s="59"/>
      <c r="Y66" s="59"/>
      <c r="Z66" s="59"/>
      <c r="AA66" s="59"/>
      <c r="AB66" s="59"/>
      <c r="AC66" s="39"/>
      <c r="AD66" s="39"/>
    </row>
    <row r="67" spans="1:30">
      <c r="A67" s="39"/>
      <c r="B67" s="58"/>
      <c r="C67" s="58"/>
      <c r="D67" s="39"/>
      <c r="E67" s="39"/>
      <c r="F67" s="39"/>
      <c r="G67" s="39"/>
      <c r="H67" s="39"/>
      <c r="I67" s="39"/>
      <c r="J67" s="39"/>
      <c r="K67" s="39"/>
      <c r="L67" s="39"/>
      <c r="M67" s="39"/>
      <c r="N67" s="59"/>
      <c r="O67" s="59"/>
      <c r="P67" s="59"/>
      <c r="Q67" s="59"/>
      <c r="R67" s="59"/>
      <c r="S67" s="59"/>
      <c r="T67" s="59"/>
      <c r="U67" s="59"/>
      <c r="V67" s="59"/>
      <c r="W67" s="59"/>
      <c r="X67" s="59"/>
      <c r="Y67" s="59"/>
      <c r="Z67" s="59"/>
      <c r="AA67" s="59"/>
      <c r="AB67" s="59"/>
      <c r="AC67" s="39"/>
      <c r="AD67" s="39"/>
    </row>
    <row r="68" spans="1:30">
      <c r="A68" s="39"/>
      <c r="B68" s="58"/>
      <c r="C68" s="58"/>
      <c r="D68" s="39"/>
      <c r="E68" s="39"/>
      <c r="F68" s="39"/>
      <c r="G68" s="39"/>
      <c r="H68" s="39"/>
      <c r="I68" s="39"/>
      <c r="J68" s="39"/>
      <c r="K68" s="39"/>
      <c r="L68" s="39"/>
      <c r="M68" s="39"/>
      <c r="N68" s="59"/>
      <c r="O68" s="59"/>
      <c r="P68" s="59"/>
      <c r="Q68" s="59"/>
      <c r="R68" s="59"/>
      <c r="S68" s="59"/>
      <c r="T68" s="59"/>
      <c r="U68" s="59"/>
      <c r="V68" s="59"/>
      <c r="W68" s="59"/>
      <c r="X68" s="59"/>
      <c r="Y68" s="59"/>
      <c r="Z68" s="59"/>
      <c r="AA68" s="59"/>
      <c r="AB68" s="59"/>
      <c r="AC68" s="39"/>
      <c r="AD68" s="39"/>
    </row>
    <row r="69" spans="1:30">
      <c r="A69" s="39"/>
      <c r="B69" s="58"/>
      <c r="C69" s="58"/>
      <c r="D69" s="39"/>
      <c r="E69" s="39"/>
      <c r="F69" s="39"/>
      <c r="G69" s="39"/>
      <c r="H69" s="39"/>
      <c r="I69" s="39"/>
      <c r="J69" s="39"/>
      <c r="K69" s="39"/>
      <c r="L69" s="39"/>
      <c r="M69" s="39"/>
      <c r="N69" s="59"/>
      <c r="O69" s="59"/>
      <c r="P69" s="59"/>
      <c r="Q69" s="59"/>
      <c r="R69" s="59"/>
      <c r="S69" s="59"/>
      <c r="T69" s="59"/>
      <c r="U69" s="59"/>
      <c r="V69" s="59"/>
      <c r="W69" s="59"/>
      <c r="X69" s="59"/>
      <c r="Y69" s="59"/>
      <c r="Z69" s="59"/>
      <c r="AA69" s="59"/>
      <c r="AB69" s="59"/>
      <c r="AC69" s="39"/>
      <c r="AD69" s="39"/>
    </row>
    <row r="70" spans="1:30">
      <c r="A70" s="39"/>
      <c r="B70" s="58"/>
      <c r="C70" s="58"/>
      <c r="D70" s="39"/>
      <c r="E70" s="39"/>
      <c r="F70" s="39"/>
      <c r="G70" s="39"/>
      <c r="H70" s="39"/>
      <c r="I70" s="39"/>
      <c r="J70" s="39"/>
      <c r="K70" s="39"/>
      <c r="L70" s="39"/>
      <c r="M70" s="39"/>
      <c r="N70" s="59"/>
      <c r="O70" s="59"/>
      <c r="P70" s="59"/>
      <c r="Q70" s="59"/>
      <c r="R70" s="59"/>
      <c r="S70" s="59"/>
      <c r="T70" s="59"/>
      <c r="U70" s="59"/>
      <c r="V70" s="59"/>
      <c r="W70" s="59"/>
      <c r="X70" s="59"/>
      <c r="Y70" s="59"/>
      <c r="Z70" s="59"/>
      <c r="AA70" s="59"/>
      <c r="AB70" s="59"/>
      <c r="AC70" s="39"/>
      <c r="AD70" s="39"/>
    </row>
    <row r="71" spans="1:30">
      <c r="A71" s="39"/>
      <c r="B71" s="58"/>
      <c r="C71" s="58"/>
      <c r="D71" s="39"/>
      <c r="E71" s="39"/>
      <c r="F71" s="39"/>
      <c r="G71" s="39"/>
      <c r="H71" s="39"/>
      <c r="I71" s="39"/>
      <c r="J71" s="39"/>
      <c r="K71" s="39"/>
      <c r="L71" s="39"/>
      <c r="M71" s="39"/>
      <c r="N71" s="59"/>
      <c r="O71" s="59"/>
      <c r="P71" s="59"/>
      <c r="Q71" s="59"/>
      <c r="R71" s="59"/>
      <c r="S71" s="59"/>
      <c r="T71" s="59"/>
      <c r="U71" s="59"/>
      <c r="V71" s="59"/>
      <c r="W71" s="59"/>
      <c r="X71" s="59"/>
      <c r="Y71" s="59"/>
      <c r="Z71" s="59"/>
      <c r="AA71" s="59"/>
      <c r="AB71" s="59"/>
      <c r="AC71" s="39"/>
      <c r="AD71" s="39"/>
    </row>
    <row r="72" spans="1:30">
      <c r="A72" s="39"/>
      <c r="B72" s="58"/>
      <c r="C72" s="58"/>
      <c r="D72" s="39"/>
      <c r="E72" s="39"/>
      <c r="F72" s="39"/>
      <c r="G72" s="39"/>
      <c r="H72" s="39"/>
      <c r="I72" s="39"/>
      <c r="J72" s="39"/>
      <c r="K72" s="39"/>
      <c r="L72" s="39"/>
      <c r="M72" s="39"/>
      <c r="N72" s="59"/>
      <c r="O72" s="59"/>
      <c r="P72" s="59"/>
      <c r="Q72" s="59"/>
      <c r="R72" s="59"/>
      <c r="S72" s="59"/>
      <c r="T72" s="59"/>
      <c r="U72" s="59"/>
      <c r="V72" s="59"/>
      <c r="W72" s="59"/>
      <c r="X72" s="59"/>
      <c r="Y72" s="59"/>
      <c r="Z72" s="59"/>
      <c r="AA72" s="59"/>
      <c r="AB72" s="59"/>
      <c r="AC72" s="39"/>
      <c r="AD72" s="39"/>
    </row>
    <row r="73" spans="1:30">
      <c r="A73" s="39"/>
      <c r="B73" s="58"/>
      <c r="C73" s="58"/>
      <c r="D73" s="39"/>
      <c r="E73" s="39"/>
      <c r="F73" s="39"/>
      <c r="G73" s="39"/>
      <c r="H73" s="39"/>
      <c r="I73" s="39"/>
      <c r="J73" s="39"/>
      <c r="K73" s="39"/>
      <c r="L73" s="39"/>
      <c r="M73" s="39"/>
      <c r="N73" s="59"/>
      <c r="O73" s="59"/>
      <c r="P73" s="59"/>
      <c r="Q73" s="59"/>
      <c r="R73" s="59"/>
      <c r="S73" s="59"/>
      <c r="T73" s="59"/>
      <c r="U73" s="59"/>
      <c r="V73" s="59"/>
      <c r="W73" s="59"/>
      <c r="X73" s="59"/>
      <c r="Y73" s="59"/>
      <c r="Z73" s="59"/>
      <c r="AA73" s="59"/>
      <c r="AB73" s="59"/>
      <c r="AC73" s="39"/>
      <c r="AD73" s="39"/>
    </row>
    <row r="74" spans="1:30">
      <c r="A74" s="39"/>
      <c r="B74" s="58"/>
      <c r="C74" s="58"/>
      <c r="D74" s="39"/>
      <c r="E74" s="39"/>
      <c r="F74" s="39"/>
      <c r="G74" s="39"/>
      <c r="H74" s="39"/>
      <c r="I74" s="39"/>
      <c r="J74" s="39"/>
      <c r="K74" s="39"/>
      <c r="L74" s="39"/>
      <c r="M74" s="39"/>
      <c r="N74" s="59"/>
      <c r="O74" s="59"/>
      <c r="P74" s="59"/>
      <c r="Q74" s="59"/>
      <c r="R74" s="59"/>
      <c r="S74" s="59"/>
      <c r="T74" s="59"/>
      <c r="U74" s="59"/>
      <c r="V74" s="59"/>
      <c r="W74" s="59"/>
      <c r="X74" s="59"/>
      <c r="Y74" s="59"/>
      <c r="Z74" s="59"/>
      <c r="AA74" s="59"/>
      <c r="AB74" s="59"/>
      <c r="AC74" s="39"/>
      <c r="AD74" s="39"/>
    </row>
    <row r="75" spans="1:30">
      <c r="A75" s="39"/>
      <c r="B75" s="58"/>
      <c r="C75" s="58"/>
      <c r="D75" s="39"/>
      <c r="E75" s="39"/>
      <c r="F75" s="39"/>
      <c r="G75" s="39"/>
      <c r="H75" s="39"/>
      <c r="I75" s="39"/>
      <c r="J75" s="39"/>
      <c r="K75" s="39"/>
      <c r="L75" s="39"/>
      <c r="M75" s="39"/>
      <c r="N75" s="59"/>
      <c r="O75" s="59"/>
      <c r="P75" s="59"/>
      <c r="Q75" s="59"/>
      <c r="R75" s="59"/>
      <c r="S75" s="59"/>
      <c r="T75" s="59"/>
      <c r="U75" s="59"/>
      <c r="V75" s="59"/>
      <c r="W75" s="59"/>
      <c r="X75" s="59"/>
      <c r="Y75" s="59"/>
      <c r="Z75" s="59"/>
      <c r="AA75" s="59"/>
      <c r="AB75" s="59"/>
      <c r="AC75" s="39"/>
      <c r="AD75" s="39"/>
    </row>
    <row r="76" spans="1:30">
      <c r="A76" s="39"/>
      <c r="B76" s="58"/>
      <c r="C76" s="58"/>
      <c r="D76" s="39"/>
      <c r="E76" s="39"/>
      <c r="F76" s="39"/>
      <c r="G76" s="39"/>
      <c r="H76" s="39"/>
      <c r="I76" s="39"/>
      <c r="J76" s="39"/>
      <c r="K76" s="39"/>
      <c r="L76" s="39"/>
      <c r="M76" s="39"/>
      <c r="N76" s="59"/>
      <c r="O76" s="59"/>
      <c r="P76" s="59"/>
      <c r="Q76" s="59"/>
      <c r="R76" s="59"/>
      <c r="S76" s="59"/>
      <c r="T76" s="59"/>
      <c r="U76" s="59"/>
      <c r="V76" s="59"/>
      <c r="W76" s="59"/>
      <c r="X76" s="59"/>
      <c r="Y76" s="59"/>
      <c r="Z76" s="59"/>
      <c r="AA76" s="59"/>
      <c r="AB76" s="59"/>
      <c r="AC76" s="39"/>
      <c r="AD76" s="39"/>
    </row>
    <row r="77" spans="1:30">
      <c r="A77" s="39"/>
      <c r="B77" s="58"/>
      <c r="C77" s="58"/>
      <c r="D77" s="39"/>
      <c r="E77" s="39"/>
      <c r="F77" s="39"/>
      <c r="G77" s="39"/>
      <c r="H77" s="39"/>
      <c r="I77" s="39"/>
      <c r="J77" s="39"/>
      <c r="K77" s="39"/>
      <c r="L77" s="39"/>
      <c r="M77" s="39"/>
      <c r="N77" s="59"/>
      <c r="O77" s="59"/>
      <c r="P77" s="59"/>
      <c r="Q77" s="59"/>
      <c r="R77" s="59"/>
      <c r="S77" s="59"/>
      <c r="T77" s="59"/>
      <c r="U77" s="59"/>
      <c r="V77" s="59"/>
      <c r="W77" s="59"/>
      <c r="X77" s="59"/>
      <c r="Y77" s="59"/>
      <c r="Z77" s="59"/>
      <c r="AA77" s="59"/>
      <c r="AB77" s="59"/>
      <c r="AC77" s="39"/>
      <c r="AD77" s="39"/>
    </row>
    <row r="78" spans="1:30">
      <c r="A78" s="39"/>
      <c r="B78" s="58"/>
      <c r="C78" s="58"/>
      <c r="D78" s="39"/>
      <c r="E78" s="39"/>
      <c r="F78" s="39"/>
      <c r="G78" s="39"/>
      <c r="H78" s="39"/>
      <c r="I78" s="39"/>
      <c r="J78" s="39"/>
      <c r="K78" s="39"/>
      <c r="L78" s="39"/>
      <c r="M78" s="39"/>
      <c r="N78" s="59"/>
      <c r="O78" s="59"/>
      <c r="P78" s="59"/>
      <c r="Q78" s="59"/>
      <c r="R78" s="59"/>
      <c r="S78" s="59"/>
      <c r="T78" s="59"/>
      <c r="U78" s="59"/>
      <c r="V78" s="59"/>
      <c r="W78" s="59"/>
      <c r="X78" s="59"/>
      <c r="Y78" s="59"/>
      <c r="Z78" s="59"/>
      <c r="AA78" s="59"/>
      <c r="AB78" s="59"/>
      <c r="AC78" s="39"/>
      <c r="AD78" s="39"/>
    </row>
    <row r="79" spans="1:30">
      <c r="A79" s="39"/>
      <c r="B79" s="58"/>
      <c r="C79" s="58"/>
      <c r="D79" s="39"/>
      <c r="E79" s="39"/>
      <c r="F79" s="39"/>
      <c r="G79" s="39"/>
      <c r="H79" s="39"/>
      <c r="I79" s="39"/>
      <c r="J79" s="39"/>
      <c r="K79" s="39"/>
      <c r="L79" s="39"/>
      <c r="M79" s="39"/>
      <c r="N79" s="59"/>
      <c r="O79" s="59"/>
      <c r="P79" s="59"/>
      <c r="Q79" s="59"/>
      <c r="R79" s="59"/>
      <c r="S79" s="59"/>
      <c r="T79" s="59"/>
      <c r="U79" s="59"/>
      <c r="V79" s="59"/>
      <c r="W79" s="59"/>
      <c r="X79" s="59"/>
      <c r="Y79" s="59"/>
      <c r="Z79" s="59"/>
      <c r="AA79" s="59"/>
      <c r="AB79" s="59"/>
      <c r="AC79" s="39"/>
      <c r="AD79" s="39"/>
    </row>
    <row r="80" spans="1:30">
      <c r="A80" s="39"/>
      <c r="B80" s="58"/>
      <c r="C80" s="58"/>
      <c r="D80" s="39"/>
      <c r="E80" s="39"/>
      <c r="F80" s="39"/>
      <c r="G80" s="39"/>
      <c r="H80" s="39"/>
      <c r="I80" s="39"/>
      <c r="J80" s="39"/>
      <c r="K80" s="39"/>
      <c r="L80" s="39"/>
      <c r="M80" s="39"/>
      <c r="N80" s="59"/>
      <c r="O80" s="59"/>
      <c r="P80" s="59"/>
      <c r="Q80" s="59"/>
      <c r="R80" s="59"/>
      <c r="S80" s="59"/>
      <c r="T80" s="59"/>
      <c r="U80" s="59"/>
      <c r="V80" s="59"/>
      <c r="W80" s="59"/>
      <c r="X80" s="59"/>
      <c r="Y80" s="59"/>
      <c r="Z80" s="59"/>
      <c r="AA80" s="59"/>
      <c r="AB80" s="59"/>
      <c r="AC80" s="39"/>
      <c r="AD80" s="39"/>
    </row>
    <row r="81" spans="1:30">
      <c r="A81" s="39"/>
      <c r="B81" s="58"/>
      <c r="C81" s="58"/>
      <c r="D81" s="39"/>
      <c r="E81" s="39"/>
      <c r="F81" s="39"/>
      <c r="G81" s="39"/>
      <c r="H81" s="39"/>
      <c r="I81" s="39"/>
      <c r="J81" s="39"/>
      <c r="K81" s="39"/>
      <c r="L81" s="39"/>
      <c r="M81" s="39"/>
      <c r="N81" s="59"/>
      <c r="O81" s="59"/>
      <c r="P81" s="59"/>
      <c r="Q81" s="59"/>
      <c r="R81" s="59"/>
      <c r="S81" s="59"/>
      <c r="T81" s="59"/>
      <c r="U81" s="59"/>
      <c r="V81" s="59"/>
      <c r="W81" s="59"/>
      <c r="X81" s="59"/>
      <c r="Y81" s="59"/>
      <c r="Z81" s="59"/>
      <c r="AA81" s="59"/>
      <c r="AB81" s="59"/>
      <c r="AC81" s="39"/>
      <c r="AD81" s="39"/>
    </row>
    <row r="82" spans="1:30">
      <c r="A82" s="39"/>
      <c r="B82" s="58"/>
      <c r="C82" s="58"/>
      <c r="D82" s="39"/>
      <c r="E82" s="39"/>
      <c r="F82" s="39"/>
      <c r="G82" s="39"/>
      <c r="H82" s="39"/>
      <c r="I82" s="39"/>
      <c r="J82" s="39"/>
      <c r="K82" s="39"/>
      <c r="L82" s="39"/>
      <c r="M82" s="39"/>
      <c r="N82" s="59"/>
      <c r="O82" s="59"/>
      <c r="P82" s="59"/>
      <c r="Q82" s="59"/>
      <c r="R82" s="59"/>
      <c r="S82" s="59"/>
      <c r="T82" s="59"/>
      <c r="U82" s="59"/>
      <c r="V82" s="59"/>
      <c r="W82" s="59"/>
      <c r="X82" s="59"/>
      <c r="Y82" s="59"/>
      <c r="Z82" s="59"/>
      <c r="AA82" s="59"/>
      <c r="AB82" s="59"/>
      <c r="AC82" s="39"/>
      <c r="AD82" s="39"/>
    </row>
    <row r="83" spans="1:30">
      <c r="A83" s="39"/>
      <c r="B83" s="58"/>
      <c r="C83" s="58"/>
      <c r="D83" s="39"/>
      <c r="E83" s="39"/>
      <c r="F83" s="39"/>
      <c r="G83" s="39"/>
      <c r="H83" s="39"/>
      <c r="I83" s="39"/>
      <c r="J83" s="39"/>
      <c r="K83" s="39"/>
      <c r="L83" s="39"/>
      <c r="M83" s="39"/>
      <c r="N83" s="59"/>
      <c r="O83" s="59"/>
      <c r="P83" s="59"/>
      <c r="Q83" s="59"/>
      <c r="R83" s="59"/>
      <c r="S83" s="59"/>
      <c r="T83" s="59"/>
      <c r="U83" s="59"/>
      <c r="V83" s="59"/>
      <c r="W83" s="59"/>
      <c r="X83" s="59"/>
      <c r="Y83" s="59"/>
      <c r="Z83" s="59"/>
      <c r="AA83" s="59"/>
      <c r="AB83" s="59"/>
      <c r="AC83" s="39"/>
      <c r="AD83" s="39"/>
    </row>
    <row r="84" spans="1:30">
      <c r="A84" s="39"/>
      <c r="B84" s="58"/>
      <c r="C84" s="58"/>
      <c r="D84" s="39"/>
      <c r="E84" s="39"/>
      <c r="F84" s="39"/>
      <c r="G84" s="39"/>
      <c r="H84" s="39"/>
      <c r="I84" s="39"/>
      <c r="J84" s="39"/>
      <c r="K84" s="39"/>
      <c r="L84" s="39"/>
      <c r="M84" s="39"/>
      <c r="N84" s="59"/>
      <c r="O84" s="59"/>
      <c r="P84" s="59"/>
      <c r="Q84" s="59"/>
      <c r="R84" s="59"/>
      <c r="S84" s="59"/>
      <c r="T84" s="59"/>
      <c r="U84" s="59"/>
      <c r="V84" s="59"/>
      <c r="W84" s="59"/>
      <c r="X84" s="59"/>
      <c r="Y84" s="59"/>
      <c r="Z84" s="59"/>
      <c r="AA84" s="59"/>
      <c r="AB84" s="59"/>
      <c r="AC84" s="39"/>
      <c r="AD84" s="39"/>
    </row>
    <row r="85" spans="1:30">
      <c r="A85" s="39"/>
      <c r="B85" s="58"/>
      <c r="C85" s="58"/>
      <c r="D85" s="39"/>
      <c r="E85" s="39"/>
      <c r="F85" s="39"/>
      <c r="G85" s="39"/>
      <c r="H85" s="39"/>
      <c r="I85" s="39"/>
      <c r="J85" s="39"/>
      <c r="K85" s="39"/>
      <c r="L85" s="39"/>
      <c r="M85" s="39"/>
      <c r="N85" s="59"/>
      <c r="O85" s="59"/>
      <c r="P85" s="59"/>
      <c r="Q85" s="59"/>
      <c r="R85" s="59"/>
      <c r="S85" s="59"/>
      <c r="T85" s="59"/>
      <c r="U85" s="59"/>
      <c r="V85" s="59"/>
      <c r="W85" s="59"/>
      <c r="X85" s="59"/>
      <c r="Y85" s="59"/>
      <c r="Z85" s="59"/>
      <c r="AA85" s="59"/>
      <c r="AB85" s="59"/>
      <c r="AC85" s="39"/>
      <c r="AD85" s="39"/>
    </row>
    <row r="86" spans="1:30">
      <c r="A86" s="39"/>
      <c r="B86" s="58"/>
      <c r="C86" s="58"/>
      <c r="D86" s="39"/>
      <c r="E86" s="39"/>
      <c r="F86" s="39"/>
      <c r="G86" s="39"/>
      <c r="H86" s="39"/>
      <c r="I86" s="39"/>
      <c r="J86" s="39"/>
      <c r="K86" s="39"/>
      <c r="L86" s="39"/>
      <c r="M86" s="39"/>
      <c r="N86" s="59"/>
      <c r="O86" s="59"/>
      <c r="P86" s="59"/>
      <c r="Q86" s="59"/>
      <c r="R86" s="59"/>
      <c r="S86" s="59"/>
      <c r="T86" s="59"/>
      <c r="U86" s="59"/>
      <c r="V86" s="59"/>
      <c r="W86" s="59"/>
      <c r="X86" s="59"/>
      <c r="Y86" s="59"/>
      <c r="Z86" s="59"/>
      <c r="AA86" s="59"/>
      <c r="AB86" s="59"/>
      <c r="AC86" s="39"/>
      <c r="AD86" s="39"/>
    </row>
    <row r="87" spans="1:30">
      <c r="A87" s="39"/>
      <c r="B87" s="58"/>
      <c r="C87" s="58"/>
      <c r="D87" s="39"/>
      <c r="E87" s="39"/>
      <c r="F87" s="39"/>
      <c r="G87" s="39"/>
      <c r="H87" s="39"/>
      <c r="I87" s="39"/>
      <c r="J87" s="39"/>
      <c r="K87" s="39"/>
      <c r="L87" s="39"/>
      <c r="M87" s="39"/>
      <c r="N87" s="59"/>
      <c r="O87" s="59"/>
      <c r="P87" s="59"/>
      <c r="Q87" s="59"/>
      <c r="R87" s="59"/>
      <c r="S87" s="59"/>
      <c r="T87" s="59"/>
      <c r="U87" s="59"/>
      <c r="V87" s="59"/>
      <c r="W87" s="59"/>
      <c r="X87" s="59"/>
      <c r="Y87" s="59"/>
      <c r="Z87" s="59"/>
      <c r="AA87" s="59"/>
      <c r="AB87" s="59"/>
      <c r="AC87" s="39"/>
      <c r="AD87" s="39"/>
    </row>
    <row r="88" spans="1:30">
      <c r="A88" s="39"/>
      <c r="B88" s="58"/>
      <c r="C88" s="58"/>
      <c r="D88" s="39"/>
      <c r="E88" s="39"/>
      <c r="F88" s="39"/>
      <c r="G88" s="39"/>
      <c r="H88" s="39"/>
      <c r="I88" s="39"/>
      <c r="J88" s="39"/>
      <c r="K88" s="39"/>
      <c r="L88" s="39"/>
      <c r="M88" s="39"/>
      <c r="N88" s="59"/>
      <c r="O88" s="59"/>
      <c r="P88" s="59"/>
      <c r="Q88" s="59"/>
      <c r="R88" s="59"/>
      <c r="S88" s="59"/>
      <c r="T88" s="59"/>
      <c r="U88" s="59"/>
      <c r="V88" s="59"/>
      <c r="W88" s="59"/>
      <c r="X88" s="59"/>
      <c r="Y88" s="59"/>
      <c r="Z88" s="59"/>
      <c r="AA88" s="59"/>
      <c r="AB88" s="59"/>
      <c r="AC88" s="39"/>
      <c r="AD88" s="39"/>
    </row>
    <row r="89" spans="1:30">
      <c r="A89" s="39"/>
      <c r="B89" s="58"/>
      <c r="C89" s="58"/>
      <c r="D89" s="39"/>
      <c r="E89" s="39"/>
      <c r="F89" s="39"/>
      <c r="G89" s="39"/>
      <c r="H89" s="39"/>
      <c r="I89" s="39"/>
      <c r="J89" s="39"/>
      <c r="K89" s="39"/>
      <c r="L89" s="39"/>
      <c r="M89" s="39"/>
      <c r="N89" s="59"/>
      <c r="O89" s="59"/>
      <c r="P89" s="59"/>
      <c r="Q89" s="59"/>
      <c r="R89" s="59"/>
      <c r="S89" s="59"/>
      <c r="T89" s="59"/>
      <c r="U89" s="59"/>
      <c r="V89" s="59"/>
      <c r="W89" s="59"/>
      <c r="X89" s="59"/>
      <c r="Y89" s="59"/>
      <c r="Z89" s="59"/>
      <c r="AA89" s="59"/>
      <c r="AB89" s="59"/>
      <c r="AC89" s="39"/>
      <c r="AD89" s="39"/>
    </row>
    <row r="90" spans="1:30">
      <c r="A90" s="39"/>
      <c r="B90" s="58"/>
      <c r="C90" s="58"/>
      <c r="D90" s="39"/>
      <c r="E90" s="39"/>
      <c r="F90" s="39"/>
      <c r="G90" s="39"/>
      <c r="H90" s="39"/>
      <c r="I90" s="39"/>
      <c r="J90" s="39"/>
      <c r="K90" s="39"/>
      <c r="L90" s="39"/>
      <c r="M90" s="39"/>
      <c r="N90" s="59"/>
      <c r="O90" s="59"/>
      <c r="P90" s="59"/>
      <c r="Q90" s="59"/>
      <c r="R90" s="59"/>
      <c r="S90" s="59"/>
      <c r="T90" s="59"/>
      <c r="U90" s="59"/>
      <c r="V90" s="59"/>
      <c r="W90" s="59"/>
      <c r="X90" s="59"/>
      <c r="Y90" s="59"/>
      <c r="Z90" s="59"/>
      <c r="AA90" s="59"/>
      <c r="AB90" s="59"/>
      <c r="AC90" s="39"/>
      <c r="AD90" s="39"/>
    </row>
    <row r="91" spans="1:30">
      <c r="A91" s="39"/>
      <c r="B91" s="58"/>
      <c r="C91" s="58"/>
      <c r="D91" s="39"/>
      <c r="E91" s="39"/>
      <c r="F91" s="39"/>
      <c r="G91" s="39"/>
      <c r="H91" s="39"/>
      <c r="I91" s="39"/>
      <c r="J91" s="39"/>
      <c r="K91" s="39"/>
      <c r="L91" s="39"/>
      <c r="M91" s="39"/>
      <c r="N91" s="59"/>
      <c r="O91" s="59"/>
      <c r="P91" s="59"/>
      <c r="Q91" s="59"/>
      <c r="R91" s="59"/>
      <c r="S91" s="59"/>
      <c r="T91" s="59"/>
      <c r="U91" s="59"/>
      <c r="V91" s="59"/>
      <c r="W91" s="59"/>
      <c r="X91" s="59"/>
      <c r="Y91" s="59"/>
      <c r="Z91" s="59"/>
      <c r="AA91" s="59"/>
      <c r="AB91" s="59"/>
      <c r="AC91" s="39"/>
      <c r="AD91" s="39"/>
    </row>
    <row r="92" spans="1:30">
      <c r="A92" s="39"/>
      <c r="B92" s="58"/>
      <c r="C92" s="58"/>
      <c r="D92" s="39"/>
      <c r="E92" s="39"/>
      <c r="F92" s="39"/>
      <c r="G92" s="39"/>
      <c r="H92" s="39"/>
      <c r="I92" s="39"/>
      <c r="J92" s="39"/>
      <c r="K92" s="39"/>
      <c r="L92" s="39"/>
      <c r="M92" s="39"/>
      <c r="N92" s="59"/>
      <c r="O92" s="59"/>
      <c r="P92" s="59"/>
      <c r="Q92" s="59"/>
      <c r="R92" s="59"/>
      <c r="S92" s="59"/>
      <c r="T92" s="59"/>
      <c r="U92" s="59"/>
      <c r="V92" s="59"/>
      <c r="W92" s="59"/>
      <c r="X92" s="59"/>
      <c r="Y92" s="59"/>
      <c r="Z92" s="59"/>
      <c r="AA92" s="59"/>
      <c r="AB92" s="59"/>
      <c r="AC92" s="39"/>
      <c r="AD92" s="39"/>
    </row>
    <row r="93" spans="1:30">
      <c r="A93" s="39"/>
      <c r="B93" s="58"/>
      <c r="C93" s="58"/>
      <c r="D93" s="39"/>
      <c r="E93" s="39"/>
      <c r="F93" s="39"/>
      <c r="G93" s="39"/>
      <c r="H93" s="39"/>
      <c r="I93" s="39"/>
      <c r="J93" s="39"/>
      <c r="K93" s="39"/>
      <c r="L93" s="39"/>
      <c r="M93" s="39"/>
      <c r="N93" s="59"/>
      <c r="O93" s="59"/>
      <c r="P93" s="59"/>
      <c r="Q93" s="59"/>
      <c r="R93" s="59"/>
      <c r="S93" s="59"/>
      <c r="T93" s="59"/>
      <c r="U93" s="59"/>
      <c r="V93" s="59"/>
      <c r="W93" s="59"/>
      <c r="X93" s="59"/>
      <c r="Y93" s="59"/>
      <c r="Z93" s="59"/>
      <c r="AA93" s="59"/>
      <c r="AB93" s="59"/>
      <c r="AC93" s="39"/>
      <c r="AD93" s="39"/>
    </row>
    <row r="94" spans="1:30">
      <c r="A94" s="39"/>
      <c r="B94" s="58"/>
      <c r="C94" s="58"/>
      <c r="D94" s="39"/>
      <c r="E94" s="39"/>
      <c r="F94" s="39"/>
      <c r="G94" s="39"/>
      <c r="H94" s="39"/>
      <c r="I94" s="39"/>
      <c r="J94" s="39"/>
      <c r="K94" s="39"/>
      <c r="L94" s="39"/>
      <c r="M94" s="39"/>
      <c r="N94" s="59"/>
      <c r="O94" s="59"/>
      <c r="P94" s="59"/>
      <c r="Q94" s="59"/>
      <c r="R94" s="59"/>
      <c r="S94" s="59"/>
      <c r="T94" s="59"/>
      <c r="U94" s="59"/>
      <c r="V94" s="59"/>
      <c r="W94" s="59"/>
      <c r="X94" s="59"/>
      <c r="Y94" s="59"/>
      <c r="Z94" s="59"/>
      <c r="AA94" s="59"/>
      <c r="AB94" s="59"/>
      <c r="AC94" s="39"/>
      <c r="AD94" s="39"/>
    </row>
    <row r="95" spans="1:30">
      <c r="A95" s="39"/>
      <c r="B95" s="58"/>
      <c r="C95" s="58"/>
      <c r="D95" s="39"/>
      <c r="E95" s="39"/>
      <c r="F95" s="39"/>
      <c r="G95" s="39"/>
      <c r="H95" s="39"/>
      <c r="I95" s="39"/>
      <c r="J95" s="39"/>
      <c r="K95" s="39"/>
      <c r="L95" s="39"/>
      <c r="M95" s="39"/>
      <c r="N95" s="59"/>
      <c r="O95" s="59"/>
      <c r="P95" s="59"/>
      <c r="Q95" s="59"/>
      <c r="R95" s="59"/>
      <c r="S95" s="59"/>
      <c r="T95" s="59"/>
      <c r="U95" s="59"/>
      <c r="V95" s="59"/>
      <c r="W95" s="59"/>
      <c r="X95" s="59"/>
      <c r="Y95" s="59"/>
      <c r="Z95" s="59"/>
      <c r="AA95" s="59"/>
      <c r="AB95" s="59"/>
      <c r="AC95" s="39"/>
      <c r="AD95" s="39"/>
    </row>
    <row r="96" spans="1:30">
      <c r="A96" s="39"/>
      <c r="B96" s="58"/>
      <c r="C96" s="58"/>
      <c r="D96" s="39"/>
      <c r="E96" s="39"/>
      <c r="F96" s="39"/>
      <c r="G96" s="39"/>
      <c r="H96" s="39"/>
      <c r="I96" s="39"/>
      <c r="J96" s="39"/>
      <c r="K96" s="39"/>
      <c r="L96" s="39"/>
      <c r="M96" s="39"/>
      <c r="N96" s="59"/>
      <c r="O96" s="59"/>
      <c r="P96" s="59"/>
      <c r="Q96" s="59"/>
      <c r="R96" s="59"/>
      <c r="S96" s="59"/>
      <c r="T96" s="59"/>
      <c r="U96" s="59"/>
      <c r="V96" s="59"/>
      <c r="W96" s="59"/>
      <c r="X96" s="59"/>
      <c r="Y96" s="59"/>
      <c r="Z96" s="59"/>
      <c r="AA96" s="59"/>
      <c r="AB96" s="59"/>
      <c r="AC96" s="39"/>
      <c r="AD96" s="39"/>
    </row>
    <row r="97" spans="1:30">
      <c r="A97" s="39"/>
      <c r="B97" s="58"/>
      <c r="C97" s="58"/>
      <c r="D97" s="39"/>
      <c r="E97" s="39"/>
      <c r="F97" s="39"/>
      <c r="G97" s="39"/>
      <c r="H97" s="39"/>
      <c r="I97" s="39"/>
      <c r="J97" s="39"/>
      <c r="K97" s="39"/>
      <c r="L97" s="39"/>
      <c r="M97" s="39"/>
      <c r="N97" s="59"/>
      <c r="O97" s="59"/>
      <c r="P97" s="59"/>
      <c r="Q97" s="59"/>
      <c r="R97" s="59"/>
      <c r="S97" s="59"/>
      <c r="T97" s="59"/>
      <c r="U97" s="59"/>
      <c r="V97" s="59"/>
      <c r="W97" s="59"/>
      <c r="X97" s="59"/>
      <c r="Y97" s="59"/>
      <c r="Z97" s="59"/>
      <c r="AA97" s="59"/>
      <c r="AB97" s="59"/>
      <c r="AC97" s="39"/>
      <c r="AD97" s="39"/>
    </row>
    <row r="98" spans="1:30">
      <c r="A98" s="39"/>
      <c r="B98" s="58"/>
      <c r="C98" s="58"/>
      <c r="D98" s="39"/>
      <c r="E98" s="39"/>
      <c r="F98" s="39"/>
      <c r="G98" s="39"/>
      <c r="H98" s="39"/>
      <c r="I98" s="39"/>
      <c r="J98" s="39"/>
      <c r="K98" s="39"/>
      <c r="L98" s="39"/>
      <c r="M98" s="39"/>
      <c r="N98" s="59"/>
      <c r="O98" s="59"/>
      <c r="P98" s="59"/>
      <c r="Q98" s="59"/>
      <c r="R98" s="59"/>
      <c r="S98" s="59"/>
      <c r="T98" s="59"/>
      <c r="U98" s="59"/>
      <c r="V98" s="59"/>
      <c r="W98" s="59"/>
      <c r="X98" s="59"/>
      <c r="Y98" s="59"/>
      <c r="Z98" s="59"/>
      <c r="AA98" s="59"/>
      <c r="AB98" s="59"/>
      <c r="AC98" s="39"/>
      <c r="AD98" s="39"/>
    </row>
    <row r="99" spans="1:30">
      <c r="A99" s="39"/>
      <c r="B99" s="58"/>
      <c r="C99" s="58"/>
      <c r="D99" s="39"/>
      <c r="E99" s="39"/>
      <c r="F99" s="39"/>
      <c r="G99" s="39"/>
      <c r="H99" s="39"/>
      <c r="I99" s="39"/>
      <c r="J99" s="39"/>
      <c r="K99" s="39"/>
      <c r="L99" s="39"/>
      <c r="M99" s="39"/>
      <c r="N99" s="59"/>
      <c r="O99" s="59"/>
      <c r="P99" s="59"/>
      <c r="Q99" s="59"/>
      <c r="R99" s="59"/>
      <c r="S99" s="59"/>
      <c r="T99" s="59"/>
      <c r="U99" s="59"/>
      <c r="V99" s="59"/>
      <c r="W99" s="59"/>
      <c r="X99" s="59"/>
      <c r="Y99" s="59"/>
      <c r="Z99" s="59"/>
      <c r="AA99" s="59"/>
      <c r="AB99" s="59"/>
      <c r="AC99" s="39"/>
      <c r="AD99" s="39"/>
    </row>
    <row r="100" spans="1:30">
      <c r="A100" s="39"/>
      <c r="B100" s="58"/>
      <c r="C100" s="58"/>
      <c r="D100" s="39"/>
      <c r="E100" s="39"/>
      <c r="F100" s="39"/>
      <c r="G100" s="39"/>
      <c r="H100" s="39"/>
      <c r="I100" s="39"/>
      <c r="J100" s="39"/>
      <c r="K100" s="39"/>
      <c r="L100" s="39"/>
      <c r="M100" s="39"/>
      <c r="N100" s="59"/>
      <c r="O100" s="59"/>
      <c r="P100" s="59"/>
      <c r="Q100" s="59"/>
      <c r="R100" s="59"/>
      <c r="S100" s="59"/>
      <c r="T100" s="59"/>
      <c r="U100" s="59"/>
      <c r="V100" s="59"/>
      <c r="W100" s="59"/>
      <c r="X100" s="59"/>
      <c r="Y100" s="59"/>
      <c r="Z100" s="59"/>
      <c r="AA100" s="59"/>
      <c r="AB100" s="59"/>
      <c r="AC100" s="39"/>
      <c r="AD100" s="39"/>
    </row>
    <row r="101" spans="1:30">
      <c r="A101" s="39"/>
      <c r="B101" s="58"/>
      <c r="C101" s="58"/>
      <c r="D101" s="39"/>
      <c r="E101" s="39"/>
      <c r="F101" s="39"/>
      <c r="G101" s="39"/>
      <c r="H101" s="39"/>
      <c r="I101" s="39"/>
      <c r="J101" s="39"/>
      <c r="K101" s="39"/>
      <c r="L101" s="39"/>
      <c r="M101" s="39"/>
      <c r="N101" s="59"/>
      <c r="O101" s="59"/>
      <c r="P101" s="59"/>
      <c r="Q101" s="59"/>
      <c r="R101" s="59"/>
      <c r="S101" s="59"/>
      <c r="T101" s="59"/>
      <c r="U101" s="59"/>
      <c r="V101" s="59"/>
      <c r="W101" s="59"/>
      <c r="X101" s="59"/>
      <c r="Y101" s="59"/>
      <c r="Z101" s="59"/>
      <c r="AA101" s="59"/>
      <c r="AB101" s="59"/>
      <c r="AC101" s="39"/>
      <c r="AD101" s="39"/>
    </row>
    <row r="102" spans="1:30">
      <c r="A102" s="39"/>
      <c r="B102" s="58"/>
      <c r="C102" s="58"/>
      <c r="D102" s="39"/>
      <c r="E102" s="39"/>
      <c r="F102" s="39"/>
      <c r="G102" s="39"/>
      <c r="H102" s="39"/>
      <c r="I102" s="39"/>
      <c r="J102" s="39"/>
      <c r="K102" s="39"/>
      <c r="L102" s="39"/>
      <c r="M102" s="39"/>
      <c r="N102" s="59"/>
      <c r="O102" s="59"/>
      <c r="P102" s="59"/>
      <c r="Q102" s="59"/>
      <c r="R102" s="59"/>
      <c r="S102" s="59"/>
      <c r="T102" s="59"/>
      <c r="U102" s="59"/>
      <c r="V102" s="59"/>
      <c r="W102" s="59"/>
      <c r="X102" s="59"/>
      <c r="Y102" s="59"/>
      <c r="Z102" s="59"/>
      <c r="AA102" s="59"/>
      <c r="AB102" s="59"/>
      <c r="AC102" s="39"/>
      <c r="AD102" s="39"/>
    </row>
    <row r="103" spans="1:30">
      <c r="A103" s="39"/>
      <c r="B103" s="58"/>
      <c r="C103" s="58"/>
      <c r="D103" s="39"/>
      <c r="E103" s="39"/>
      <c r="F103" s="39"/>
      <c r="G103" s="39"/>
      <c r="H103" s="39"/>
      <c r="I103" s="39"/>
      <c r="J103" s="39"/>
      <c r="K103" s="39"/>
      <c r="L103" s="39"/>
      <c r="M103" s="39"/>
      <c r="N103" s="59"/>
      <c r="O103" s="59"/>
      <c r="P103" s="59"/>
      <c r="Q103" s="59"/>
      <c r="R103" s="59"/>
      <c r="S103" s="59"/>
      <c r="T103" s="59"/>
      <c r="U103" s="59"/>
      <c r="V103" s="59"/>
      <c r="W103" s="59"/>
      <c r="X103" s="59"/>
      <c r="Y103" s="59"/>
      <c r="Z103" s="59"/>
      <c r="AA103" s="59"/>
      <c r="AB103" s="59"/>
      <c r="AC103" s="39"/>
      <c r="AD103" s="39"/>
    </row>
    <row r="104" spans="1:30">
      <c r="A104" s="39"/>
      <c r="B104" s="58"/>
      <c r="C104" s="58"/>
      <c r="D104" s="39"/>
      <c r="E104" s="39"/>
      <c r="F104" s="39"/>
      <c r="G104" s="39"/>
      <c r="H104" s="39"/>
      <c r="I104" s="39"/>
      <c r="J104" s="39"/>
      <c r="K104" s="39"/>
      <c r="L104" s="39"/>
      <c r="M104" s="39"/>
      <c r="N104" s="59"/>
      <c r="O104" s="59"/>
      <c r="P104" s="59"/>
      <c r="Q104" s="59"/>
      <c r="R104" s="59"/>
      <c r="S104" s="59"/>
      <c r="T104" s="59"/>
      <c r="U104" s="59"/>
      <c r="V104" s="59"/>
      <c r="W104" s="59"/>
      <c r="X104" s="59"/>
      <c r="Y104" s="59"/>
      <c r="Z104" s="59"/>
      <c r="AA104" s="59"/>
      <c r="AB104" s="59"/>
      <c r="AC104" s="39"/>
      <c r="AD104" s="39"/>
    </row>
    <row r="105" spans="1:30">
      <c r="A105" s="39"/>
      <c r="B105" s="58"/>
      <c r="C105" s="58"/>
      <c r="D105" s="39"/>
      <c r="E105" s="39"/>
      <c r="F105" s="39"/>
      <c r="G105" s="39"/>
      <c r="H105" s="39"/>
      <c r="I105" s="39"/>
      <c r="J105" s="39"/>
      <c r="K105" s="39"/>
      <c r="L105" s="39"/>
      <c r="M105" s="39"/>
      <c r="N105" s="59"/>
      <c r="O105" s="59"/>
      <c r="P105" s="59"/>
      <c r="Q105" s="59"/>
      <c r="R105" s="59"/>
      <c r="S105" s="59"/>
      <c r="T105" s="59"/>
      <c r="U105" s="59"/>
      <c r="V105" s="59"/>
      <c r="W105" s="59"/>
      <c r="X105" s="59"/>
      <c r="Y105" s="59"/>
      <c r="Z105" s="59"/>
      <c r="AA105" s="59"/>
      <c r="AB105" s="59"/>
      <c r="AC105" s="39"/>
      <c r="AD105" s="39"/>
    </row>
    <row r="106" spans="1:30">
      <c r="A106" s="39"/>
      <c r="B106" s="58"/>
      <c r="C106" s="58"/>
      <c r="D106" s="39"/>
      <c r="E106" s="39"/>
      <c r="F106" s="39"/>
      <c r="G106" s="39"/>
      <c r="H106" s="39"/>
      <c r="I106" s="39"/>
      <c r="J106" s="39"/>
      <c r="K106" s="39"/>
      <c r="L106" s="39"/>
      <c r="M106" s="39"/>
      <c r="N106" s="59"/>
      <c r="O106" s="59"/>
      <c r="P106" s="59"/>
      <c r="Q106" s="59"/>
      <c r="R106" s="59"/>
      <c r="S106" s="59"/>
      <c r="T106" s="59"/>
      <c r="U106" s="59"/>
      <c r="V106" s="59"/>
      <c r="W106" s="59"/>
      <c r="X106" s="59"/>
      <c r="Y106" s="59"/>
      <c r="Z106" s="59"/>
      <c r="AA106" s="59"/>
      <c r="AB106" s="59"/>
      <c r="AC106" s="39"/>
      <c r="AD106" s="39"/>
    </row>
    <row r="107" spans="1:30">
      <c r="A107" s="39"/>
      <c r="B107" s="58"/>
      <c r="C107" s="58"/>
      <c r="D107" s="39"/>
      <c r="E107" s="39"/>
      <c r="F107" s="39"/>
      <c r="G107" s="39"/>
      <c r="H107" s="39"/>
      <c r="I107" s="39"/>
      <c r="J107" s="39"/>
      <c r="K107" s="39"/>
      <c r="L107" s="39"/>
      <c r="M107" s="39"/>
      <c r="N107" s="59"/>
      <c r="O107" s="59"/>
      <c r="P107" s="59"/>
      <c r="Q107" s="59"/>
      <c r="R107" s="59"/>
      <c r="S107" s="59"/>
      <c r="T107" s="59"/>
      <c r="U107" s="59"/>
      <c r="V107" s="59"/>
      <c r="W107" s="59"/>
      <c r="X107" s="59"/>
      <c r="Y107" s="59"/>
      <c r="Z107" s="59"/>
      <c r="AA107" s="59"/>
      <c r="AB107" s="59"/>
      <c r="AC107" s="39"/>
      <c r="AD107" s="39"/>
    </row>
    <row r="108" spans="1:30">
      <c r="A108" s="39"/>
      <c r="B108" s="58"/>
      <c r="C108" s="58"/>
      <c r="D108" s="39"/>
      <c r="E108" s="39"/>
      <c r="F108" s="39"/>
      <c r="G108" s="39"/>
      <c r="H108" s="39"/>
      <c r="I108" s="39"/>
      <c r="J108" s="39"/>
      <c r="K108" s="39"/>
      <c r="L108" s="39"/>
      <c r="M108" s="39"/>
      <c r="N108" s="59"/>
      <c r="O108" s="59"/>
      <c r="P108" s="59"/>
      <c r="Q108" s="59"/>
      <c r="R108" s="59"/>
      <c r="S108" s="59"/>
      <c r="T108" s="59"/>
      <c r="U108" s="59"/>
      <c r="V108" s="59"/>
      <c r="W108" s="59"/>
      <c r="X108" s="59"/>
      <c r="Y108" s="59"/>
      <c r="Z108" s="59"/>
      <c r="AA108" s="59"/>
      <c r="AB108" s="59"/>
      <c r="AC108" s="39"/>
      <c r="AD108" s="39"/>
    </row>
    <row r="109" spans="1:30">
      <c r="A109" s="39"/>
      <c r="B109" s="58"/>
      <c r="C109" s="58"/>
      <c r="D109" s="39"/>
      <c r="E109" s="39"/>
      <c r="F109" s="39"/>
      <c r="G109" s="39"/>
      <c r="H109" s="39"/>
      <c r="I109" s="39"/>
      <c r="J109" s="39"/>
      <c r="K109" s="39"/>
      <c r="L109" s="39"/>
      <c r="M109" s="39"/>
      <c r="N109" s="59"/>
      <c r="O109" s="59"/>
      <c r="P109" s="59"/>
      <c r="Q109" s="59"/>
      <c r="R109" s="59"/>
      <c r="S109" s="59"/>
      <c r="T109" s="59"/>
      <c r="U109" s="59"/>
      <c r="V109" s="59"/>
      <c r="W109" s="59"/>
      <c r="X109" s="59"/>
      <c r="Y109" s="59"/>
      <c r="Z109" s="59"/>
      <c r="AA109" s="59"/>
      <c r="AB109" s="59"/>
      <c r="AC109" s="39"/>
      <c r="AD109" s="39"/>
    </row>
    <row r="110" spans="1:30">
      <c r="A110" s="39"/>
      <c r="B110" s="58"/>
      <c r="C110" s="58"/>
      <c r="D110" s="39"/>
      <c r="E110" s="39"/>
      <c r="F110" s="39"/>
      <c r="G110" s="39"/>
      <c r="H110" s="39"/>
      <c r="I110" s="39"/>
      <c r="J110" s="39"/>
      <c r="K110" s="39"/>
      <c r="L110" s="39"/>
      <c r="M110" s="39"/>
      <c r="N110" s="59"/>
      <c r="O110" s="59"/>
      <c r="P110" s="59"/>
      <c r="Q110" s="59"/>
      <c r="R110" s="59"/>
      <c r="S110" s="59"/>
      <c r="T110" s="59"/>
      <c r="U110" s="59"/>
      <c r="V110" s="59"/>
      <c r="W110" s="59"/>
      <c r="X110" s="59"/>
      <c r="Y110" s="59"/>
      <c r="Z110" s="59"/>
      <c r="AA110" s="59"/>
      <c r="AB110" s="59"/>
      <c r="AC110" s="39"/>
      <c r="AD110" s="39"/>
    </row>
    <row r="111" spans="1:30">
      <c r="A111" s="39"/>
      <c r="B111" s="58"/>
      <c r="C111" s="58"/>
      <c r="D111" s="39"/>
      <c r="E111" s="39"/>
      <c r="F111" s="39"/>
      <c r="G111" s="39"/>
      <c r="H111" s="39"/>
      <c r="I111" s="39"/>
      <c r="J111" s="39"/>
      <c r="K111" s="39"/>
      <c r="L111" s="39"/>
      <c r="M111" s="39"/>
      <c r="N111" s="59"/>
      <c r="O111" s="59"/>
      <c r="P111" s="59"/>
      <c r="Q111" s="59"/>
      <c r="R111" s="59"/>
      <c r="S111" s="59"/>
      <c r="T111" s="59"/>
      <c r="U111" s="59"/>
      <c r="V111" s="59"/>
      <c r="W111" s="59"/>
      <c r="X111" s="59"/>
      <c r="Y111" s="59"/>
      <c r="Z111" s="59"/>
      <c r="AA111" s="59"/>
      <c r="AB111" s="59"/>
      <c r="AC111" s="39"/>
      <c r="AD111" s="39"/>
    </row>
    <row r="112" spans="1:30">
      <c r="A112" s="39"/>
      <c r="B112" s="58"/>
      <c r="C112" s="58"/>
      <c r="D112" s="39"/>
      <c r="E112" s="39"/>
      <c r="F112" s="39"/>
      <c r="G112" s="39"/>
      <c r="H112" s="39"/>
      <c r="I112" s="39"/>
      <c r="J112" s="39"/>
      <c r="K112" s="39"/>
      <c r="L112" s="39"/>
      <c r="M112" s="39"/>
      <c r="N112" s="59"/>
      <c r="O112" s="59"/>
      <c r="P112" s="59"/>
      <c r="Q112" s="59"/>
      <c r="R112" s="59"/>
      <c r="S112" s="59"/>
      <c r="T112" s="59"/>
      <c r="U112" s="59"/>
      <c r="V112" s="59"/>
      <c r="W112" s="59"/>
      <c r="X112" s="59"/>
      <c r="Y112" s="59"/>
      <c r="Z112" s="59"/>
      <c r="AA112" s="59"/>
      <c r="AB112" s="59"/>
      <c r="AC112" s="39"/>
      <c r="AD112" s="39"/>
    </row>
    <row r="113" spans="1:30">
      <c r="A113" s="39"/>
      <c r="B113" s="58"/>
      <c r="C113" s="58"/>
      <c r="D113" s="39"/>
      <c r="E113" s="39"/>
      <c r="F113" s="39"/>
      <c r="G113" s="39"/>
      <c r="H113" s="39"/>
      <c r="I113" s="39"/>
      <c r="J113" s="39"/>
      <c r="K113" s="39"/>
      <c r="L113" s="39"/>
      <c r="M113" s="39"/>
      <c r="N113" s="59"/>
      <c r="O113" s="59"/>
      <c r="P113" s="59"/>
      <c r="Q113" s="59"/>
      <c r="R113" s="59"/>
      <c r="S113" s="59"/>
      <c r="T113" s="59"/>
      <c r="U113" s="59"/>
      <c r="V113" s="59"/>
      <c r="W113" s="59"/>
      <c r="X113" s="59"/>
      <c r="Y113" s="59"/>
      <c r="Z113" s="59"/>
      <c r="AA113" s="59"/>
      <c r="AB113" s="59"/>
      <c r="AC113" s="39"/>
      <c r="AD113" s="39"/>
    </row>
    <row r="114" spans="1:30">
      <c r="A114" s="39"/>
      <c r="B114" s="58"/>
      <c r="C114" s="58"/>
      <c r="D114" s="39"/>
      <c r="E114" s="39"/>
      <c r="F114" s="39"/>
      <c r="G114" s="39"/>
      <c r="H114" s="39"/>
      <c r="I114" s="39"/>
      <c r="J114" s="39"/>
      <c r="K114" s="39"/>
      <c r="L114" s="39"/>
      <c r="M114" s="39"/>
      <c r="N114" s="59"/>
      <c r="O114" s="59"/>
      <c r="P114" s="59"/>
      <c r="Q114" s="59"/>
      <c r="R114" s="59"/>
      <c r="S114" s="59"/>
      <c r="T114" s="59"/>
      <c r="U114" s="59"/>
      <c r="V114" s="59"/>
      <c r="W114" s="59"/>
      <c r="X114" s="59"/>
      <c r="Y114" s="59"/>
      <c r="Z114" s="59"/>
      <c r="AA114" s="59"/>
      <c r="AB114" s="59"/>
      <c r="AC114" s="39"/>
      <c r="AD114" s="39"/>
    </row>
    <row r="115" spans="1:30">
      <c r="A115" s="39"/>
      <c r="B115" s="58"/>
      <c r="C115" s="58"/>
      <c r="D115" s="39"/>
      <c r="E115" s="39"/>
      <c r="F115" s="39"/>
      <c r="G115" s="39"/>
      <c r="H115" s="39"/>
      <c r="I115" s="39"/>
      <c r="J115" s="39"/>
      <c r="K115" s="39"/>
      <c r="L115" s="39"/>
      <c r="M115" s="39"/>
      <c r="N115" s="59"/>
      <c r="O115" s="59"/>
      <c r="P115" s="59"/>
      <c r="Q115" s="59"/>
      <c r="R115" s="59"/>
      <c r="S115" s="59"/>
      <c r="T115" s="59"/>
      <c r="U115" s="59"/>
      <c r="V115" s="59"/>
      <c r="W115" s="59"/>
      <c r="X115" s="59"/>
      <c r="Y115" s="59"/>
      <c r="Z115" s="59"/>
      <c r="AA115" s="59"/>
      <c r="AB115" s="59"/>
      <c r="AC115" s="39"/>
      <c r="AD115" s="39"/>
    </row>
    <row r="116" spans="1:30">
      <c r="A116" s="39"/>
      <c r="B116" s="58"/>
      <c r="C116" s="58"/>
      <c r="D116" s="39"/>
      <c r="E116" s="39"/>
      <c r="F116" s="39"/>
      <c r="G116" s="39"/>
      <c r="H116" s="39"/>
      <c r="I116" s="39"/>
      <c r="J116" s="39"/>
      <c r="K116" s="39"/>
      <c r="L116" s="39"/>
      <c r="M116" s="39"/>
      <c r="N116" s="59"/>
      <c r="O116" s="59"/>
      <c r="P116" s="59"/>
      <c r="Q116" s="59"/>
      <c r="R116" s="59"/>
      <c r="S116" s="59"/>
      <c r="T116" s="59"/>
      <c r="U116" s="59"/>
      <c r="V116" s="59"/>
      <c r="W116" s="59"/>
      <c r="X116" s="59"/>
      <c r="Y116" s="59"/>
      <c r="Z116" s="59"/>
      <c r="AA116" s="59"/>
      <c r="AB116" s="59"/>
      <c r="AC116" s="39"/>
      <c r="AD116" s="39"/>
    </row>
    <row r="117" spans="1:30">
      <c r="A117" s="39"/>
      <c r="B117" s="58"/>
      <c r="C117" s="58"/>
      <c r="D117" s="39"/>
      <c r="E117" s="39"/>
      <c r="F117" s="39"/>
      <c r="G117" s="39"/>
      <c r="H117" s="39"/>
      <c r="I117" s="39"/>
      <c r="J117" s="39"/>
      <c r="K117" s="39"/>
      <c r="L117" s="39"/>
      <c r="M117" s="39"/>
      <c r="N117" s="59"/>
      <c r="O117" s="59"/>
      <c r="P117" s="59"/>
      <c r="Q117" s="59"/>
      <c r="R117" s="59"/>
      <c r="S117" s="59"/>
      <c r="T117" s="59"/>
      <c r="U117" s="59"/>
      <c r="V117" s="59"/>
      <c r="W117" s="59"/>
      <c r="X117" s="59"/>
      <c r="Y117" s="59"/>
      <c r="Z117" s="59"/>
      <c r="AA117" s="59"/>
      <c r="AB117" s="59"/>
      <c r="AC117" s="39"/>
      <c r="AD117" s="39"/>
    </row>
    <row r="118" spans="1:30">
      <c r="A118" s="39"/>
      <c r="B118" s="58"/>
      <c r="C118" s="58"/>
      <c r="D118" s="39"/>
      <c r="E118" s="39"/>
      <c r="F118" s="39"/>
      <c r="G118" s="39"/>
      <c r="H118" s="39"/>
      <c r="I118" s="39"/>
      <c r="J118" s="39"/>
      <c r="K118" s="39"/>
      <c r="L118" s="39"/>
      <c r="M118" s="39"/>
      <c r="N118" s="59"/>
      <c r="O118" s="59"/>
      <c r="P118" s="59"/>
      <c r="Q118" s="59"/>
      <c r="R118" s="59"/>
      <c r="S118" s="59"/>
      <c r="T118" s="59"/>
      <c r="U118" s="59"/>
      <c r="V118" s="59"/>
      <c r="W118" s="59"/>
      <c r="X118" s="59"/>
      <c r="Y118" s="59"/>
      <c r="Z118" s="59"/>
      <c r="AA118" s="59"/>
      <c r="AB118" s="59"/>
      <c r="AC118" s="39"/>
      <c r="AD118" s="39"/>
    </row>
    <row r="119" spans="1:30">
      <c r="A119" s="39"/>
      <c r="B119" s="58"/>
      <c r="C119" s="58"/>
      <c r="D119" s="39"/>
      <c r="E119" s="39"/>
      <c r="F119" s="39"/>
      <c r="G119" s="39"/>
      <c r="H119" s="39"/>
      <c r="I119" s="39"/>
      <c r="J119" s="39"/>
      <c r="K119" s="39"/>
      <c r="L119" s="39"/>
      <c r="M119" s="39"/>
      <c r="N119" s="59"/>
      <c r="O119" s="59"/>
      <c r="P119" s="59"/>
      <c r="Q119" s="59"/>
      <c r="R119" s="59"/>
      <c r="S119" s="59"/>
      <c r="T119" s="59"/>
      <c r="U119" s="59"/>
      <c r="V119" s="59"/>
      <c r="W119" s="59"/>
      <c r="X119" s="59"/>
      <c r="Y119" s="59"/>
      <c r="Z119" s="59"/>
      <c r="AA119" s="59"/>
      <c r="AB119" s="59"/>
      <c r="AC119" s="39"/>
      <c r="AD119" s="39"/>
    </row>
    <row r="120" spans="1:30">
      <c r="A120" s="39"/>
      <c r="B120" s="58"/>
      <c r="C120" s="58"/>
      <c r="D120" s="39"/>
      <c r="E120" s="39"/>
      <c r="F120" s="39"/>
      <c r="G120" s="39"/>
      <c r="H120" s="39"/>
      <c r="I120" s="39"/>
      <c r="J120" s="39"/>
      <c r="K120" s="39"/>
      <c r="L120" s="39"/>
      <c r="M120" s="39"/>
      <c r="N120" s="59"/>
      <c r="O120" s="59"/>
      <c r="P120" s="59"/>
      <c r="Q120" s="59"/>
      <c r="R120" s="59"/>
      <c r="S120" s="59"/>
      <c r="T120" s="59"/>
      <c r="U120" s="59"/>
      <c r="V120" s="59"/>
      <c r="W120" s="59"/>
      <c r="X120" s="59"/>
      <c r="Y120" s="59"/>
      <c r="Z120" s="59"/>
      <c r="AA120" s="59"/>
      <c r="AB120" s="59"/>
      <c r="AC120" s="39"/>
      <c r="AD120" s="39"/>
    </row>
    <row r="121" spans="1:30">
      <c r="A121" s="39"/>
      <c r="B121" s="58"/>
      <c r="C121" s="58"/>
      <c r="D121" s="39"/>
      <c r="E121" s="39"/>
      <c r="F121" s="39"/>
      <c r="G121" s="39"/>
      <c r="H121" s="39"/>
      <c r="I121" s="39"/>
      <c r="J121" s="39"/>
      <c r="K121" s="39"/>
      <c r="L121" s="39"/>
      <c r="M121" s="39"/>
      <c r="N121" s="59"/>
      <c r="O121" s="59"/>
      <c r="P121" s="59"/>
      <c r="Q121" s="59"/>
      <c r="R121" s="59"/>
      <c r="S121" s="59"/>
      <c r="T121" s="59"/>
      <c r="U121" s="59"/>
      <c r="V121" s="59"/>
      <c r="W121" s="59"/>
      <c r="X121" s="59"/>
      <c r="Y121" s="59"/>
      <c r="Z121" s="59"/>
      <c r="AA121" s="59"/>
      <c r="AB121" s="59"/>
      <c r="AC121" s="39"/>
      <c r="AD121" s="39"/>
    </row>
    <row r="122" spans="1:30">
      <c r="A122" s="39"/>
      <c r="B122" s="58"/>
      <c r="C122" s="58"/>
      <c r="D122" s="39"/>
      <c r="E122" s="39"/>
      <c r="F122" s="39"/>
      <c r="G122" s="39"/>
      <c r="H122" s="39"/>
      <c r="I122" s="39"/>
      <c r="J122" s="39"/>
      <c r="K122" s="39"/>
      <c r="L122" s="39"/>
      <c r="M122" s="39"/>
      <c r="N122" s="59"/>
      <c r="O122" s="59"/>
      <c r="P122" s="59"/>
      <c r="Q122" s="59"/>
      <c r="R122" s="59"/>
      <c r="S122" s="59"/>
      <c r="T122" s="59"/>
      <c r="U122" s="59"/>
      <c r="V122" s="59"/>
      <c r="W122" s="59"/>
      <c r="X122" s="59"/>
      <c r="Y122" s="59"/>
      <c r="Z122" s="59"/>
      <c r="AA122" s="59"/>
      <c r="AB122" s="59"/>
      <c r="AC122" s="39"/>
      <c r="AD122" s="39"/>
    </row>
    <row r="123" spans="1:30">
      <c r="A123" s="39"/>
      <c r="B123" s="58"/>
      <c r="C123" s="58"/>
      <c r="D123" s="39"/>
      <c r="E123" s="39"/>
      <c r="F123" s="39"/>
      <c r="G123" s="39"/>
      <c r="H123" s="39"/>
      <c r="I123" s="39"/>
      <c r="J123" s="39"/>
      <c r="K123" s="39"/>
      <c r="L123" s="39"/>
      <c r="M123" s="39"/>
      <c r="N123" s="59"/>
      <c r="O123" s="59"/>
      <c r="P123" s="59"/>
      <c r="Q123" s="59"/>
      <c r="R123" s="59"/>
      <c r="S123" s="59"/>
      <c r="T123" s="59"/>
      <c r="U123" s="59"/>
      <c r="V123" s="59"/>
      <c r="W123" s="59"/>
      <c r="X123" s="59"/>
      <c r="Y123" s="59"/>
      <c r="Z123" s="59"/>
      <c r="AA123" s="59"/>
      <c r="AB123" s="59"/>
      <c r="AC123" s="39"/>
      <c r="AD123" s="39"/>
    </row>
    <row r="124" spans="1:30">
      <c r="A124" s="39"/>
      <c r="B124" s="58"/>
      <c r="C124" s="58"/>
      <c r="D124" s="39"/>
      <c r="E124" s="39"/>
      <c r="F124" s="39"/>
      <c r="G124" s="39"/>
      <c r="H124" s="39"/>
      <c r="I124" s="39"/>
      <c r="J124" s="39"/>
      <c r="K124" s="39"/>
      <c r="L124" s="39"/>
      <c r="M124" s="39"/>
      <c r="N124" s="59"/>
      <c r="O124" s="59"/>
      <c r="P124" s="59"/>
      <c r="Q124" s="59"/>
      <c r="R124" s="59"/>
      <c r="S124" s="59"/>
      <c r="T124" s="59"/>
      <c r="U124" s="59"/>
      <c r="V124" s="59"/>
      <c r="W124" s="59"/>
      <c r="X124" s="59"/>
      <c r="Y124" s="59"/>
      <c r="Z124" s="59"/>
      <c r="AA124" s="59"/>
      <c r="AB124" s="59"/>
      <c r="AC124" s="39"/>
      <c r="AD124" s="39"/>
    </row>
    <row r="125" spans="1:30">
      <c r="A125" s="39"/>
      <c r="B125" s="58"/>
      <c r="C125" s="58"/>
      <c r="D125" s="39"/>
      <c r="E125" s="39"/>
      <c r="F125" s="39"/>
      <c r="G125" s="39"/>
      <c r="H125" s="39"/>
      <c r="I125" s="39"/>
      <c r="J125" s="39"/>
      <c r="K125" s="39"/>
      <c r="L125" s="39"/>
      <c r="M125" s="39"/>
      <c r="N125" s="59"/>
      <c r="O125" s="59"/>
      <c r="P125" s="59"/>
      <c r="Q125" s="59"/>
      <c r="R125" s="59"/>
      <c r="S125" s="59"/>
      <c r="T125" s="59"/>
      <c r="U125" s="59"/>
      <c r="V125" s="59"/>
      <c r="W125" s="59"/>
      <c r="X125" s="59"/>
      <c r="Y125" s="59"/>
      <c r="Z125" s="59"/>
      <c r="AA125" s="59"/>
      <c r="AB125" s="59"/>
      <c r="AC125" s="39"/>
      <c r="AD125" s="39"/>
    </row>
    <row r="126" spans="1:30">
      <c r="A126" s="39"/>
      <c r="B126" s="58"/>
      <c r="C126" s="58"/>
      <c r="D126" s="39"/>
      <c r="E126" s="39"/>
      <c r="F126" s="39"/>
      <c r="G126" s="39"/>
      <c r="H126" s="39"/>
      <c r="I126" s="39"/>
      <c r="J126" s="39"/>
      <c r="K126" s="39"/>
      <c r="L126" s="39"/>
      <c r="M126" s="39"/>
      <c r="N126" s="59"/>
      <c r="O126" s="59"/>
      <c r="P126" s="59"/>
      <c r="Q126" s="59"/>
      <c r="R126" s="59"/>
      <c r="S126" s="59"/>
      <c r="T126" s="59"/>
      <c r="U126" s="59"/>
      <c r="V126" s="59"/>
      <c r="W126" s="59"/>
      <c r="X126" s="59"/>
      <c r="Y126" s="59"/>
      <c r="Z126" s="59"/>
      <c r="AA126" s="59"/>
      <c r="AB126" s="59"/>
      <c r="AC126" s="39"/>
      <c r="AD126" s="39"/>
    </row>
    <row r="127" spans="1:30">
      <c r="A127" s="39"/>
      <c r="B127" s="58"/>
      <c r="C127" s="58"/>
      <c r="D127" s="39"/>
      <c r="E127" s="39"/>
      <c r="F127" s="39"/>
      <c r="G127" s="39"/>
      <c r="H127" s="39"/>
      <c r="I127" s="39"/>
      <c r="J127" s="39"/>
      <c r="K127" s="39"/>
      <c r="L127" s="39"/>
      <c r="M127" s="39"/>
      <c r="N127" s="59"/>
      <c r="O127" s="59"/>
      <c r="P127" s="59"/>
      <c r="Q127" s="59"/>
      <c r="R127" s="59"/>
      <c r="S127" s="59"/>
      <c r="T127" s="59"/>
      <c r="U127" s="59"/>
      <c r="V127" s="59"/>
      <c r="W127" s="59"/>
      <c r="X127" s="59"/>
      <c r="Y127" s="59"/>
      <c r="Z127" s="59"/>
      <c r="AA127" s="59"/>
      <c r="AB127" s="59"/>
      <c r="AC127" s="39"/>
      <c r="AD127" s="39"/>
    </row>
    <row r="128" spans="1:30">
      <c r="A128" s="39"/>
      <c r="B128" s="58"/>
      <c r="C128" s="58"/>
      <c r="D128" s="39"/>
      <c r="E128" s="39"/>
      <c r="F128" s="39"/>
      <c r="G128" s="39"/>
      <c r="H128" s="39"/>
      <c r="I128" s="39"/>
      <c r="J128" s="39"/>
      <c r="K128" s="39"/>
      <c r="L128" s="39"/>
      <c r="M128" s="39"/>
      <c r="N128" s="59"/>
      <c r="O128" s="59"/>
      <c r="P128" s="59"/>
      <c r="Q128" s="59"/>
      <c r="R128" s="59"/>
      <c r="S128" s="59"/>
      <c r="T128" s="59"/>
      <c r="U128" s="59"/>
      <c r="V128" s="59"/>
      <c r="W128" s="59"/>
      <c r="X128" s="59"/>
      <c r="Y128" s="59"/>
      <c r="Z128" s="59"/>
      <c r="AA128" s="59"/>
      <c r="AB128" s="59"/>
      <c r="AC128" s="39"/>
      <c r="AD128" s="39"/>
    </row>
    <row r="129" spans="1:30">
      <c r="A129" s="39"/>
      <c r="B129" s="58"/>
      <c r="C129" s="58"/>
      <c r="D129" s="39"/>
      <c r="E129" s="39"/>
      <c r="F129" s="39"/>
      <c r="G129" s="39"/>
      <c r="H129" s="39"/>
      <c r="I129" s="39"/>
      <c r="J129" s="39"/>
      <c r="K129" s="39"/>
      <c r="L129" s="39"/>
      <c r="M129" s="39"/>
      <c r="N129" s="59"/>
      <c r="O129" s="59"/>
      <c r="P129" s="59"/>
      <c r="Q129" s="59"/>
      <c r="R129" s="59"/>
      <c r="S129" s="59"/>
      <c r="T129" s="59"/>
      <c r="U129" s="59"/>
      <c r="V129" s="59"/>
      <c r="W129" s="59"/>
      <c r="X129" s="59"/>
      <c r="Y129" s="59"/>
      <c r="Z129" s="59"/>
      <c r="AA129" s="59"/>
      <c r="AB129" s="59"/>
      <c r="AC129" s="39"/>
      <c r="AD129" s="39"/>
    </row>
    <row r="130" spans="1:30">
      <c r="A130" s="39"/>
      <c r="B130" s="58"/>
      <c r="C130" s="58"/>
      <c r="D130" s="39"/>
      <c r="E130" s="39"/>
      <c r="F130" s="39"/>
      <c r="G130" s="39"/>
      <c r="H130" s="39"/>
      <c r="I130" s="39"/>
      <c r="J130" s="39"/>
      <c r="K130" s="39"/>
      <c r="L130" s="39"/>
      <c r="M130" s="39"/>
      <c r="N130" s="59"/>
      <c r="O130" s="59"/>
      <c r="P130" s="59"/>
      <c r="Q130" s="59"/>
      <c r="R130" s="59"/>
      <c r="S130" s="59"/>
      <c r="T130" s="59"/>
      <c r="U130" s="59"/>
      <c r="V130" s="59"/>
      <c r="W130" s="59"/>
      <c r="X130" s="59"/>
      <c r="Y130" s="59"/>
      <c r="Z130" s="59"/>
      <c r="AA130" s="59"/>
      <c r="AB130" s="59"/>
      <c r="AC130" s="39"/>
      <c r="AD130" s="39"/>
    </row>
    <row r="131" spans="1:30">
      <c r="A131" s="39"/>
      <c r="B131" s="58"/>
      <c r="C131" s="58"/>
      <c r="D131" s="39"/>
      <c r="E131" s="39"/>
      <c r="F131" s="39"/>
      <c r="G131" s="39"/>
      <c r="H131" s="39"/>
      <c r="I131" s="39"/>
      <c r="J131" s="39"/>
      <c r="K131" s="39"/>
      <c r="L131" s="39"/>
      <c r="M131" s="39"/>
      <c r="N131" s="59"/>
      <c r="O131" s="59"/>
      <c r="P131" s="59"/>
      <c r="Q131" s="59"/>
      <c r="R131" s="59"/>
      <c r="S131" s="59"/>
      <c r="T131" s="59"/>
      <c r="U131" s="59"/>
      <c r="V131" s="59"/>
      <c r="W131" s="59"/>
      <c r="X131" s="59"/>
      <c r="Y131" s="59"/>
      <c r="Z131" s="59"/>
      <c r="AA131" s="59"/>
      <c r="AB131" s="59"/>
      <c r="AC131" s="39"/>
      <c r="AD131" s="39"/>
    </row>
    <row r="132" spans="1:30">
      <c r="A132" s="39"/>
      <c r="B132" s="58"/>
      <c r="C132" s="58"/>
      <c r="D132" s="39"/>
      <c r="E132" s="39"/>
      <c r="F132" s="39"/>
      <c r="G132" s="39"/>
      <c r="H132" s="39"/>
      <c r="I132" s="39"/>
      <c r="J132" s="39"/>
      <c r="K132" s="39"/>
      <c r="L132" s="39"/>
      <c r="M132" s="39"/>
      <c r="N132" s="59"/>
      <c r="O132" s="59"/>
      <c r="P132" s="59"/>
      <c r="Q132" s="59"/>
      <c r="R132" s="59"/>
      <c r="S132" s="59"/>
      <c r="T132" s="59"/>
      <c r="U132" s="59"/>
      <c r="V132" s="59"/>
      <c r="W132" s="59"/>
      <c r="X132" s="59"/>
      <c r="Y132" s="59"/>
      <c r="Z132" s="59"/>
      <c r="AA132" s="59"/>
      <c r="AB132" s="59"/>
      <c r="AC132" s="39"/>
      <c r="AD132" s="39"/>
    </row>
    <row r="133" spans="1:30">
      <c r="A133" s="39"/>
      <c r="B133" s="58"/>
      <c r="C133" s="58"/>
      <c r="D133" s="39"/>
      <c r="E133" s="39"/>
      <c r="F133" s="39"/>
      <c r="G133" s="39"/>
      <c r="H133" s="39"/>
      <c r="I133" s="39"/>
      <c r="J133" s="39"/>
      <c r="K133" s="39"/>
      <c r="L133" s="39"/>
      <c r="M133" s="39"/>
      <c r="N133" s="59"/>
      <c r="O133" s="59"/>
      <c r="P133" s="59"/>
      <c r="Q133" s="59"/>
      <c r="R133" s="59"/>
      <c r="S133" s="59"/>
      <c r="T133" s="59"/>
      <c r="U133" s="59"/>
      <c r="V133" s="59"/>
      <c r="W133" s="59"/>
      <c r="X133" s="59"/>
      <c r="Y133" s="59"/>
      <c r="Z133" s="59"/>
      <c r="AA133" s="59"/>
      <c r="AB133" s="59"/>
      <c r="AC133" s="39"/>
      <c r="AD133" s="39"/>
    </row>
    <row r="134" spans="1:30">
      <c r="A134" s="39"/>
      <c r="B134" s="58"/>
      <c r="C134" s="58"/>
      <c r="D134" s="39"/>
      <c r="E134" s="39"/>
      <c r="F134" s="39"/>
      <c r="G134" s="39"/>
      <c r="H134" s="39"/>
      <c r="I134" s="39"/>
      <c r="J134" s="39"/>
      <c r="K134" s="39"/>
      <c r="L134" s="39"/>
      <c r="M134" s="39"/>
      <c r="N134" s="59"/>
      <c r="O134" s="59"/>
      <c r="P134" s="59"/>
      <c r="Q134" s="59"/>
      <c r="R134" s="59"/>
      <c r="S134" s="59"/>
      <c r="T134" s="59"/>
      <c r="U134" s="59"/>
      <c r="V134" s="59"/>
      <c r="W134" s="59"/>
      <c r="X134" s="59"/>
      <c r="Y134" s="59"/>
      <c r="Z134" s="59"/>
      <c r="AA134" s="59"/>
      <c r="AB134" s="59"/>
      <c r="AC134" s="39"/>
      <c r="AD134" s="39"/>
    </row>
    <row r="135" spans="1:30">
      <c r="A135" s="39"/>
      <c r="B135" s="58"/>
      <c r="C135" s="58"/>
      <c r="D135" s="39"/>
      <c r="E135" s="39"/>
      <c r="F135" s="39"/>
      <c r="G135" s="39"/>
      <c r="H135" s="39"/>
      <c r="I135" s="39"/>
      <c r="J135" s="39"/>
      <c r="K135" s="39"/>
      <c r="L135" s="39"/>
      <c r="M135" s="39"/>
      <c r="N135" s="59"/>
      <c r="O135" s="59"/>
      <c r="P135" s="59"/>
      <c r="Q135" s="59"/>
      <c r="R135" s="59"/>
      <c r="S135" s="59"/>
      <c r="T135" s="59"/>
      <c r="U135" s="59"/>
      <c r="V135" s="59"/>
      <c r="W135" s="59"/>
      <c r="X135" s="59"/>
      <c r="Y135" s="59"/>
      <c r="Z135" s="59"/>
      <c r="AA135" s="59"/>
      <c r="AB135" s="59"/>
      <c r="AC135" s="39"/>
      <c r="AD135" s="39"/>
    </row>
    <row r="136" spans="1:30">
      <c r="A136" s="39"/>
      <c r="B136" s="58"/>
      <c r="C136" s="58"/>
      <c r="D136" s="39"/>
      <c r="E136" s="39"/>
      <c r="F136" s="39"/>
      <c r="G136" s="39"/>
      <c r="H136" s="39"/>
      <c r="I136" s="39"/>
      <c r="J136" s="39"/>
      <c r="K136" s="39"/>
      <c r="L136" s="39"/>
      <c r="M136" s="39"/>
      <c r="N136" s="59"/>
      <c r="O136" s="59"/>
      <c r="P136" s="59"/>
      <c r="Q136" s="59"/>
      <c r="R136" s="59"/>
      <c r="S136" s="59"/>
      <c r="T136" s="59"/>
      <c r="U136" s="59"/>
      <c r="V136" s="59"/>
      <c r="W136" s="59"/>
      <c r="X136" s="59"/>
      <c r="Y136" s="59"/>
      <c r="Z136" s="59"/>
      <c r="AA136" s="59"/>
      <c r="AB136" s="59"/>
      <c r="AC136" s="39"/>
      <c r="AD136" s="39"/>
    </row>
    <row r="137" spans="1:30">
      <c r="A137" s="39"/>
      <c r="B137" s="58"/>
      <c r="C137" s="58"/>
      <c r="D137" s="39"/>
      <c r="E137" s="39"/>
      <c r="F137" s="39"/>
      <c r="G137" s="39"/>
      <c r="H137" s="39"/>
      <c r="I137" s="39"/>
      <c r="J137" s="39"/>
      <c r="K137" s="39"/>
      <c r="L137" s="39"/>
      <c r="M137" s="39"/>
      <c r="N137" s="59"/>
      <c r="O137" s="59"/>
      <c r="P137" s="59"/>
      <c r="Q137" s="59"/>
      <c r="R137" s="59"/>
      <c r="S137" s="59"/>
      <c r="T137" s="59"/>
      <c r="U137" s="59"/>
      <c r="V137" s="59"/>
      <c r="W137" s="59"/>
      <c r="X137" s="59"/>
      <c r="Y137" s="59"/>
      <c r="Z137" s="59"/>
      <c r="AA137" s="59"/>
      <c r="AB137" s="59"/>
      <c r="AC137" s="39"/>
      <c r="AD137" s="39"/>
    </row>
    <row r="138" spans="1:30">
      <c r="A138" s="39"/>
      <c r="B138" s="58"/>
      <c r="C138" s="58"/>
      <c r="D138" s="39"/>
      <c r="E138" s="39"/>
      <c r="F138" s="39"/>
      <c r="G138" s="39"/>
      <c r="H138" s="39"/>
      <c r="I138" s="39"/>
      <c r="J138" s="39"/>
      <c r="K138" s="39"/>
      <c r="L138" s="39"/>
      <c r="M138" s="39"/>
      <c r="N138" s="59"/>
      <c r="O138" s="59"/>
      <c r="P138" s="59"/>
      <c r="Q138" s="59"/>
      <c r="R138" s="59"/>
      <c r="S138" s="59"/>
      <c r="T138" s="59"/>
      <c r="U138" s="59"/>
      <c r="V138" s="59"/>
      <c r="W138" s="59"/>
      <c r="X138" s="59"/>
      <c r="Y138" s="59"/>
      <c r="Z138" s="59"/>
      <c r="AA138" s="59"/>
      <c r="AB138" s="59"/>
      <c r="AC138" s="39"/>
      <c r="AD138" s="39"/>
    </row>
    <row r="139" spans="1:30">
      <c r="A139" s="39"/>
      <c r="B139" s="58"/>
      <c r="C139" s="58"/>
      <c r="D139" s="39"/>
      <c r="E139" s="39"/>
      <c r="F139" s="39"/>
      <c r="G139" s="39"/>
      <c r="H139" s="39"/>
      <c r="I139" s="39"/>
      <c r="J139" s="39"/>
      <c r="K139" s="39"/>
      <c r="L139" s="39"/>
      <c r="M139" s="39"/>
      <c r="N139" s="59"/>
      <c r="O139" s="59"/>
      <c r="P139" s="59"/>
      <c r="Q139" s="59"/>
      <c r="R139" s="59"/>
      <c r="S139" s="59"/>
      <c r="T139" s="59"/>
      <c r="U139" s="59"/>
      <c r="V139" s="59"/>
      <c r="W139" s="59"/>
      <c r="X139" s="59"/>
      <c r="Y139" s="59"/>
      <c r="Z139" s="59"/>
      <c r="AA139" s="59"/>
      <c r="AB139" s="59"/>
      <c r="AC139" s="39"/>
      <c r="AD139" s="39"/>
    </row>
    <row r="140" spans="1:30">
      <c r="A140" s="39"/>
      <c r="B140" s="58"/>
      <c r="C140" s="58"/>
      <c r="D140" s="39"/>
      <c r="E140" s="39"/>
      <c r="F140" s="39"/>
      <c r="G140" s="39"/>
      <c r="H140" s="39"/>
      <c r="I140" s="39"/>
      <c r="J140" s="39"/>
      <c r="K140" s="39"/>
      <c r="L140" s="39"/>
      <c r="M140" s="39"/>
      <c r="N140" s="59"/>
      <c r="O140" s="59"/>
      <c r="P140" s="59"/>
      <c r="Q140" s="59"/>
      <c r="R140" s="59"/>
      <c r="S140" s="59"/>
      <c r="T140" s="59"/>
      <c r="U140" s="59"/>
      <c r="V140" s="59"/>
      <c r="W140" s="59"/>
      <c r="X140" s="59"/>
      <c r="Y140" s="59"/>
      <c r="Z140" s="59"/>
      <c r="AA140" s="59"/>
      <c r="AB140" s="59"/>
      <c r="AC140" s="39"/>
      <c r="AD140" s="39"/>
    </row>
    <row r="141" spans="1:30">
      <c r="A141" s="39"/>
      <c r="B141" s="58"/>
      <c r="C141" s="58"/>
      <c r="D141" s="39"/>
      <c r="E141" s="39"/>
      <c r="F141" s="39"/>
      <c r="G141" s="39"/>
      <c r="H141" s="39"/>
      <c r="I141" s="39"/>
      <c r="J141" s="39"/>
      <c r="K141" s="39"/>
      <c r="L141" s="39"/>
      <c r="M141" s="39"/>
      <c r="N141" s="59"/>
      <c r="O141" s="59"/>
      <c r="P141" s="59"/>
      <c r="Q141" s="59"/>
      <c r="R141" s="59"/>
      <c r="S141" s="59"/>
      <c r="T141" s="59"/>
      <c r="U141" s="59"/>
      <c r="V141" s="59"/>
      <c r="W141" s="59"/>
      <c r="X141" s="59"/>
      <c r="Y141" s="59"/>
      <c r="Z141" s="59"/>
      <c r="AA141" s="59"/>
      <c r="AB141" s="59"/>
      <c r="AC141" s="39"/>
      <c r="AD141" s="39"/>
    </row>
    <row r="142" spans="1:30">
      <c r="A142" s="39"/>
      <c r="B142" s="58"/>
      <c r="C142" s="58"/>
      <c r="D142" s="39"/>
      <c r="E142" s="39"/>
      <c r="F142" s="39"/>
      <c r="G142" s="39"/>
      <c r="H142" s="39"/>
      <c r="I142" s="39"/>
      <c r="J142" s="39"/>
      <c r="K142" s="39"/>
      <c r="L142" s="39"/>
      <c r="M142" s="39"/>
      <c r="N142" s="59"/>
      <c r="O142" s="59"/>
      <c r="P142" s="59"/>
      <c r="Q142" s="59"/>
      <c r="R142" s="59"/>
      <c r="S142" s="59"/>
      <c r="T142" s="59"/>
      <c r="U142" s="59"/>
      <c r="V142" s="59"/>
      <c r="W142" s="59"/>
      <c r="X142" s="59"/>
      <c r="Y142" s="59"/>
      <c r="Z142" s="59"/>
      <c r="AA142" s="59"/>
      <c r="AB142" s="59"/>
      <c r="AC142" s="39"/>
      <c r="AD142" s="39"/>
    </row>
    <row r="143" spans="1:30">
      <c r="A143" s="39"/>
      <c r="B143" s="58"/>
      <c r="C143" s="58"/>
      <c r="D143" s="39"/>
      <c r="E143" s="39"/>
      <c r="F143" s="39"/>
      <c r="G143" s="39"/>
      <c r="H143" s="39"/>
      <c r="I143" s="39"/>
      <c r="J143" s="39"/>
      <c r="K143" s="39"/>
      <c r="L143" s="39"/>
      <c r="M143" s="39"/>
      <c r="N143" s="59"/>
      <c r="O143" s="59"/>
      <c r="P143" s="59"/>
      <c r="Q143" s="59"/>
      <c r="R143" s="59"/>
      <c r="S143" s="59"/>
      <c r="T143" s="59"/>
      <c r="U143" s="59"/>
      <c r="V143" s="59"/>
      <c r="W143" s="59"/>
      <c r="X143" s="59"/>
      <c r="Y143" s="59"/>
      <c r="Z143" s="59"/>
      <c r="AA143" s="59"/>
      <c r="AB143" s="59"/>
      <c r="AC143" s="39"/>
      <c r="AD143" s="39"/>
    </row>
    <row r="144" spans="1:30">
      <c r="A144" s="39"/>
      <c r="B144" s="58"/>
      <c r="C144" s="58"/>
      <c r="D144" s="39"/>
      <c r="E144" s="39"/>
      <c r="F144" s="39"/>
      <c r="G144" s="39"/>
      <c r="H144" s="39"/>
      <c r="I144" s="39"/>
      <c r="J144" s="39"/>
      <c r="K144" s="39"/>
      <c r="L144" s="39"/>
      <c r="M144" s="39"/>
      <c r="N144" s="59"/>
      <c r="O144" s="59"/>
      <c r="P144" s="59"/>
      <c r="Q144" s="59"/>
      <c r="R144" s="59"/>
      <c r="S144" s="59"/>
      <c r="T144" s="59"/>
      <c r="U144" s="59"/>
      <c r="V144" s="59"/>
      <c r="W144" s="59"/>
      <c r="X144" s="59"/>
      <c r="Y144" s="59"/>
      <c r="Z144" s="59"/>
      <c r="AA144" s="59"/>
      <c r="AB144" s="59"/>
      <c r="AC144" s="39"/>
      <c r="AD144" s="39"/>
    </row>
    <row r="145" spans="1:30">
      <c r="A145" s="39"/>
      <c r="B145" s="58"/>
      <c r="C145" s="58"/>
      <c r="D145" s="39"/>
      <c r="E145" s="39"/>
      <c r="F145" s="39"/>
      <c r="G145" s="39"/>
      <c r="H145" s="39"/>
      <c r="I145" s="39"/>
      <c r="J145" s="39"/>
      <c r="K145" s="39"/>
      <c r="L145" s="39"/>
      <c r="M145" s="39"/>
      <c r="N145" s="59"/>
      <c r="O145" s="59"/>
      <c r="P145" s="59"/>
      <c r="Q145" s="59"/>
      <c r="R145" s="59"/>
      <c r="S145" s="59"/>
      <c r="T145" s="59"/>
      <c r="U145" s="59"/>
      <c r="V145" s="59"/>
      <c r="W145" s="59"/>
      <c r="X145" s="59"/>
      <c r="Y145" s="59"/>
      <c r="Z145" s="59"/>
      <c r="AA145" s="59"/>
      <c r="AB145" s="59"/>
      <c r="AC145" s="39"/>
      <c r="AD145" s="39"/>
    </row>
    <row r="146" spans="1:30">
      <c r="A146" s="39"/>
      <c r="B146" s="58"/>
      <c r="C146" s="58"/>
      <c r="D146" s="39"/>
      <c r="E146" s="39"/>
      <c r="F146" s="39"/>
      <c r="G146" s="39"/>
      <c r="H146" s="39"/>
      <c r="I146" s="39"/>
      <c r="J146" s="39"/>
      <c r="K146" s="39"/>
      <c r="L146" s="39"/>
      <c r="M146" s="39"/>
      <c r="N146" s="59"/>
      <c r="O146" s="59"/>
      <c r="P146" s="59"/>
      <c r="Q146" s="59"/>
      <c r="R146" s="59"/>
      <c r="S146" s="59"/>
      <c r="T146" s="59"/>
      <c r="U146" s="59"/>
      <c r="V146" s="59"/>
      <c r="W146" s="59"/>
      <c r="X146" s="59"/>
      <c r="Y146" s="59"/>
      <c r="Z146" s="59"/>
      <c r="AA146" s="59"/>
      <c r="AB146" s="59"/>
      <c r="AC146" s="39"/>
      <c r="AD146" s="39"/>
    </row>
    <row r="147" spans="1:30">
      <c r="A147" s="39"/>
      <c r="B147" s="58"/>
      <c r="C147" s="58"/>
      <c r="D147" s="39"/>
      <c r="E147" s="39"/>
      <c r="F147" s="39"/>
      <c r="G147" s="39"/>
      <c r="H147" s="39"/>
      <c r="I147" s="39"/>
      <c r="J147" s="39"/>
      <c r="K147" s="39"/>
      <c r="L147" s="39"/>
      <c r="M147" s="39"/>
      <c r="N147" s="59"/>
      <c r="O147" s="59"/>
      <c r="P147" s="59"/>
      <c r="Q147" s="59"/>
      <c r="R147" s="59"/>
      <c r="S147" s="59"/>
      <c r="T147" s="59"/>
      <c r="U147" s="59"/>
      <c r="V147" s="59"/>
      <c r="W147" s="59"/>
      <c r="X147" s="59"/>
      <c r="Y147" s="59"/>
      <c r="Z147" s="59"/>
      <c r="AA147" s="59"/>
      <c r="AB147" s="59"/>
      <c r="AC147" s="39"/>
      <c r="AD147" s="39"/>
    </row>
    <row r="148" spans="1:30">
      <c r="A148" s="39"/>
      <c r="B148" s="58"/>
      <c r="C148" s="58"/>
      <c r="D148" s="39"/>
      <c r="E148" s="39"/>
      <c r="F148" s="39"/>
      <c r="G148" s="39"/>
      <c r="H148" s="39"/>
      <c r="I148" s="39"/>
      <c r="J148" s="39"/>
      <c r="K148" s="39"/>
      <c r="L148" s="39"/>
      <c r="M148" s="39"/>
      <c r="N148" s="59"/>
      <c r="O148" s="59"/>
      <c r="P148" s="59"/>
      <c r="Q148" s="59"/>
      <c r="R148" s="59"/>
      <c r="S148" s="59"/>
      <c r="T148" s="59"/>
      <c r="U148" s="59"/>
      <c r="V148" s="59"/>
      <c r="W148" s="59"/>
      <c r="X148" s="59"/>
      <c r="Y148" s="59"/>
      <c r="Z148" s="59"/>
      <c r="AA148" s="59"/>
      <c r="AB148" s="59"/>
      <c r="AC148" s="39"/>
      <c r="AD148" s="39"/>
    </row>
    <row r="149" spans="1:30">
      <c r="A149" s="39"/>
      <c r="B149" s="58"/>
      <c r="C149" s="58"/>
      <c r="D149" s="39"/>
      <c r="E149" s="39"/>
      <c r="F149" s="39"/>
      <c r="G149" s="39"/>
      <c r="H149" s="39"/>
      <c r="I149" s="39"/>
      <c r="J149" s="39"/>
      <c r="K149" s="39"/>
      <c r="L149" s="39"/>
      <c r="M149" s="39"/>
      <c r="N149" s="59"/>
      <c r="O149" s="59"/>
      <c r="P149" s="59"/>
      <c r="Q149" s="59"/>
      <c r="R149" s="59"/>
      <c r="S149" s="59"/>
      <c r="T149" s="59"/>
      <c r="U149" s="59"/>
      <c r="V149" s="59"/>
      <c r="W149" s="59"/>
      <c r="X149" s="59"/>
      <c r="Y149" s="59"/>
      <c r="Z149" s="59"/>
      <c r="AA149" s="59"/>
      <c r="AB149" s="59"/>
      <c r="AC149" s="39"/>
      <c r="AD149" s="39"/>
    </row>
    <row r="150" spans="1:30">
      <c r="A150" s="39"/>
      <c r="B150" s="58"/>
      <c r="C150" s="58"/>
      <c r="D150" s="39"/>
      <c r="E150" s="39"/>
      <c r="F150" s="39"/>
      <c r="G150" s="39"/>
      <c r="H150" s="39"/>
      <c r="I150" s="39"/>
      <c r="J150" s="39"/>
      <c r="K150" s="39"/>
      <c r="L150" s="39"/>
      <c r="M150" s="39"/>
      <c r="N150" s="59"/>
      <c r="O150" s="59"/>
      <c r="P150" s="59"/>
      <c r="Q150" s="59"/>
      <c r="R150" s="59"/>
      <c r="S150" s="59"/>
      <c r="T150" s="59"/>
      <c r="U150" s="59"/>
      <c r="V150" s="59"/>
      <c r="W150" s="59"/>
      <c r="X150" s="59"/>
      <c r="Y150" s="59"/>
      <c r="Z150" s="59"/>
      <c r="AA150" s="59"/>
      <c r="AB150" s="59"/>
      <c r="AC150" s="39"/>
      <c r="AD150" s="39"/>
    </row>
    <row r="151" spans="1:30">
      <c r="A151" s="39"/>
      <c r="B151" s="58"/>
      <c r="C151" s="58"/>
      <c r="D151" s="39"/>
      <c r="E151" s="39"/>
      <c r="F151" s="39"/>
      <c r="G151" s="39"/>
      <c r="H151" s="39"/>
      <c r="I151" s="39"/>
      <c r="J151" s="39"/>
      <c r="K151" s="39"/>
      <c r="L151" s="39"/>
      <c r="M151" s="39"/>
      <c r="N151" s="59"/>
      <c r="O151" s="59"/>
      <c r="P151" s="59"/>
      <c r="Q151" s="59"/>
      <c r="R151" s="59"/>
      <c r="S151" s="59"/>
      <c r="T151" s="59"/>
      <c r="U151" s="59"/>
      <c r="V151" s="59"/>
      <c r="W151" s="59"/>
      <c r="X151" s="59"/>
      <c r="Y151" s="59"/>
      <c r="Z151" s="59"/>
      <c r="AA151" s="59"/>
      <c r="AB151" s="59"/>
      <c r="AC151" s="39"/>
      <c r="AD151" s="39"/>
    </row>
    <row r="152" spans="1:30">
      <c r="A152" s="39"/>
      <c r="B152" s="58"/>
      <c r="C152" s="58"/>
      <c r="D152" s="39"/>
      <c r="E152" s="39"/>
      <c r="F152" s="39"/>
      <c r="G152" s="39"/>
      <c r="H152" s="39"/>
      <c r="I152" s="39"/>
      <c r="J152" s="39"/>
      <c r="K152" s="39"/>
      <c r="L152" s="39"/>
      <c r="M152" s="39"/>
      <c r="N152" s="59"/>
      <c r="O152" s="59"/>
      <c r="P152" s="59"/>
      <c r="Q152" s="59"/>
      <c r="R152" s="59"/>
      <c r="S152" s="59"/>
      <c r="T152" s="59"/>
      <c r="U152" s="59"/>
      <c r="V152" s="59"/>
      <c r="W152" s="59"/>
      <c r="X152" s="59"/>
      <c r="Y152" s="59"/>
      <c r="Z152" s="59"/>
      <c r="AA152" s="59"/>
      <c r="AB152" s="59"/>
      <c r="AC152" s="39"/>
      <c r="AD152" s="39"/>
    </row>
    <row r="153" spans="1:30">
      <c r="A153" s="39"/>
      <c r="B153" s="58"/>
      <c r="C153" s="58"/>
      <c r="D153" s="39"/>
      <c r="E153" s="39"/>
      <c r="F153" s="39"/>
      <c r="G153" s="39"/>
      <c r="H153" s="39"/>
      <c r="I153" s="39"/>
      <c r="J153" s="39"/>
      <c r="K153" s="39"/>
      <c r="L153" s="39"/>
      <c r="M153" s="39"/>
      <c r="N153" s="59"/>
      <c r="O153" s="59"/>
      <c r="P153" s="59"/>
      <c r="Q153" s="59"/>
      <c r="R153" s="59"/>
      <c r="S153" s="59"/>
      <c r="T153" s="59"/>
      <c r="U153" s="59"/>
      <c r="V153" s="59"/>
      <c r="W153" s="59"/>
      <c r="X153" s="59"/>
      <c r="Y153" s="59"/>
      <c r="Z153" s="59"/>
      <c r="AA153" s="59"/>
      <c r="AB153" s="59"/>
      <c r="AC153" s="39"/>
      <c r="AD153" s="39"/>
    </row>
    <row r="154" spans="1:30">
      <c r="A154" s="39"/>
      <c r="B154" s="58"/>
      <c r="C154" s="58"/>
      <c r="D154" s="39"/>
      <c r="E154" s="39"/>
      <c r="F154" s="39"/>
      <c r="G154" s="39"/>
      <c r="H154" s="39"/>
      <c r="I154" s="39"/>
      <c r="J154" s="39"/>
      <c r="K154" s="39"/>
      <c r="L154" s="39"/>
      <c r="M154" s="39"/>
      <c r="N154" s="59"/>
      <c r="O154" s="59"/>
      <c r="P154" s="59"/>
      <c r="Q154" s="59"/>
      <c r="R154" s="59"/>
      <c r="S154" s="59"/>
      <c r="T154" s="59"/>
      <c r="U154" s="59"/>
      <c r="V154" s="59"/>
      <c r="W154" s="59"/>
      <c r="X154" s="59"/>
      <c r="Y154" s="59"/>
      <c r="Z154" s="59"/>
      <c r="AA154" s="59"/>
      <c r="AB154" s="59"/>
      <c r="AC154" s="39"/>
      <c r="AD154" s="39"/>
    </row>
    <row r="155" spans="1:30">
      <c r="A155" s="39"/>
      <c r="B155" s="58"/>
      <c r="C155" s="58"/>
      <c r="D155" s="39"/>
      <c r="E155" s="39"/>
      <c r="F155" s="39"/>
      <c r="G155" s="39"/>
      <c r="H155" s="39"/>
      <c r="I155" s="39"/>
      <c r="J155" s="39"/>
      <c r="K155" s="39"/>
      <c r="L155" s="39"/>
      <c r="M155" s="39"/>
      <c r="N155" s="59"/>
      <c r="O155" s="59"/>
      <c r="P155" s="59"/>
      <c r="Q155" s="59"/>
      <c r="R155" s="59"/>
      <c r="S155" s="59"/>
      <c r="T155" s="59"/>
      <c r="U155" s="59"/>
      <c r="V155" s="59"/>
      <c r="W155" s="59"/>
      <c r="X155" s="59"/>
      <c r="Y155" s="59"/>
      <c r="Z155" s="59"/>
      <c r="AA155" s="59"/>
      <c r="AB155" s="59"/>
      <c r="AC155" s="39"/>
      <c r="AD155" s="39"/>
    </row>
    <row r="156" spans="1:30">
      <c r="A156" s="39"/>
      <c r="B156" s="58"/>
      <c r="C156" s="58"/>
      <c r="D156" s="39"/>
      <c r="E156" s="39"/>
      <c r="F156" s="39"/>
      <c r="G156" s="39"/>
      <c r="H156" s="39"/>
      <c r="I156" s="39"/>
      <c r="J156" s="39"/>
      <c r="K156" s="39"/>
      <c r="L156" s="39"/>
      <c r="M156" s="39"/>
      <c r="N156" s="59"/>
      <c r="O156" s="59"/>
      <c r="P156" s="59"/>
      <c r="Q156" s="59"/>
      <c r="R156" s="59"/>
      <c r="S156" s="59"/>
      <c r="T156" s="59"/>
      <c r="U156" s="59"/>
      <c r="V156" s="59"/>
      <c r="W156" s="59"/>
      <c r="X156" s="59"/>
      <c r="Y156" s="59"/>
      <c r="Z156" s="59"/>
      <c r="AA156" s="59"/>
      <c r="AB156" s="59"/>
      <c r="AC156" s="39"/>
      <c r="AD156" s="39"/>
    </row>
    <row r="157" spans="1:30">
      <c r="A157" s="39"/>
      <c r="B157" s="58"/>
      <c r="C157" s="58"/>
      <c r="D157" s="39"/>
      <c r="E157" s="39"/>
      <c r="F157" s="39"/>
      <c r="G157" s="39"/>
      <c r="H157" s="39"/>
      <c r="I157" s="39"/>
      <c r="J157" s="39"/>
      <c r="K157" s="39"/>
      <c r="L157" s="39"/>
      <c r="M157" s="39"/>
      <c r="N157" s="59"/>
      <c r="O157" s="59"/>
      <c r="P157" s="59"/>
      <c r="Q157" s="59"/>
      <c r="R157" s="59"/>
      <c r="S157" s="59"/>
      <c r="T157" s="59"/>
      <c r="U157" s="59"/>
      <c r="V157" s="59"/>
      <c r="W157" s="59"/>
      <c r="X157" s="59"/>
      <c r="Y157" s="59"/>
      <c r="Z157" s="59"/>
      <c r="AA157" s="59"/>
      <c r="AB157" s="59"/>
      <c r="AC157" s="39"/>
      <c r="AD157" s="39"/>
    </row>
    <row r="158" spans="1:30">
      <c r="A158" s="39"/>
      <c r="B158" s="58"/>
      <c r="C158" s="58"/>
      <c r="D158" s="39"/>
      <c r="E158" s="39"/>
      <c r="F158" s="39"/>
      <c r="G158" s="39"/>
      <c r="H158" s="39"/>
      <c r="I158" s="39"/>
      <c r="J158" s="39"/>
      <c r="K158" s="39"/>
      <c r="L158" s="39"/>
      <c r="M158" s="39"/>
      <c r="N158" s="59"/>
      <c r="O158" s="59"/>
      <c r="P158" s="59"/>
      <c r="Q158" s="59"/>
      <c r="R158" s="59"/>
      <c r="S158" s="59"/>
      <c r="T158" s="59"/>
      <c r="U158" s="59"/>
      <c r="V158" s="59"/>
      <c r="W158" s="59"/>
      <c r="X158" s="59"/>
      <c r="Y158" s="59"/>
      <c r="Z158" s="59"/>
      <c r="AA158" s="59"/>
      <c r="AB158" s="59"/>
      <c r="AC158" s="39"/>
      <c r="AD158" s="39"/>
    </row>
    <row r="159" spans="1:30">
      <c r="A159" s="39"/>
      <c r="B159" s="58"/>
      <c r="C159" s="58"/>
      <c r="D159" s="39"/>
      <c r="E159" s="39"/>
      <c r="F159" s="39"/>
      <c r="G159" s="39"/>
      <c r="H159" s="39"/>
      <c r="I159" s="39"/>
      <c r="J159" s="39"/>
      <c r="K159" s="39"/>
      <c r="L159" s="39"/>
      <c r="M159" s="39"/>
      <c r="N159" s="59"/>
      <c r="O159" s="59"/>
      <c r="P159" s="59"/>
      <c r="Q159" s="59"/>
      <c r="R159" s="59"/>
      <c r="S159" s="59"/>
      <c r="T159" s="59"/>
      <c r="U159" s="59"/>
      <c r="V159" s="59"/>
      <c r="W159" s="59"/>
      <c r="X159" s="59"/>
      <c r="Y159" s="59"/>
      <c r="Z159" s="59"/>
      <c r="AA159" s="59"/>
      <c r="AB159" s="59"/>
      <c r="AC159" s="39"/>
      <c r="AD159" s="39"/>
    </row>
    <row r="161" spans="1:30" s="62" customFormat="1">
      <c r="A161" s="59"/>
      <c r="B161" s="60"/>
      <c r="C161" s="60"/>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row>
    <row r="162" spans="1:30" s="62" customFormat="1">
      <c r="A162" s="59"/>
      <c r="B162" s="60"/>
      <c r="C162" s="60"/>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row>
    <row r="163" spans="1:30" s="62" customFormat="1">
      <c r="A163" s="59"/>
      <c r="B163" s="60"/>
      <c r="C163" s="60"/>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row>
    <row r="164" spans="1:30" s="62" customFormat="1">
      <c r="A164" s="59"/>
      <c r="B164" s="60"/>
      <c r="C164" s="60"/>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row>
    <row r="165" spans="1:30" s="62" customFormat="1">
      <c r="A165" s="59"/>
      <c r="B165" s="60"/>
      <c r="C165" s="60"/>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row>
    <row r="166" spans="1:30" s="62" customFormat="1">
      <c r="A166" s="59"/>
      <c r="B166" s="60"/>
      <c r="C166" s="60"/>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row>
    <row r="167" spans="1:30" s="62" customFormat="1">
      <c r="A167" s="59"/>
      <c r="B167" s="60"/>
      <c r="C167" s="60"/>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row>
    <row r="168" spans="1:30" s="62" customFormat="1">
      <c r="A168" s="59"/>
      <c r="B168" s="60"/>
      <c r="C168" s="60"/>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row>
    <row r="169" spans="1:30" s="62" customFormat="1">
      <c r="A169" s="59"/>
      <c r="B169" s="60"/>
      <c r="C169" s="60"/>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row>
    <row r="170" spans="1:30" s="62" customFormat="1">
      <c r="A170" s="59"/>
      <c r="B170" s="60"/>
      <c r="C170" s="60"/>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row>
    <row r="171" spans="1:30" s="62" customFormat="1">
      <c r="A171" s="59"/>
      <c r="B171" s="60"/>
      <c r="C171" s="60"/>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row>
    <row r="172" spans="1:30" s="62" customFormat="1">
      <c r="A172" s="59"/>
      <c r="B172" s="60"/>
      <c r="C172" s="60"/>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row>
    <row r="173" spans="1:30" s="62" customFormat="1">
      <c r="A173" s="59"/>
      <c r="B173" s="60"/>
      <c r="C173" s="60"/>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row>
    <row r="174" spans="1:30" s="62" customFormat="1">
      <c r="A174" s="59"/>
      <c r="B174" s="60"/>
      <c r="C174" s="60"/>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row>
    <row r="175" spans="1:30" s="62" customFormat="1">
      <c r="A175" s="59"/>
      <c r="B175" s="60"/>
      <c r="C175" s="60"/>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row>
    <row r="176" spans="1:30" s="62" customFormat="1">
      <c r="A176" s="59"/>
      <c r="B176" s="60"/>
      <c r="C176" s="60"/>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row>
    <row r="177" spans="1:30" s="62" customFormat="1">
      <c r="A177" s="59"/>
      <c r="B177" s="60"/>
      <c r="C177" s="60"/>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row>
    <row r="178" spans="1:30" s="62" customFormat="1">
      <c r="A178" s="59"/>
      <c r="B178" s="60"/>
      <c r="C178" s="60"/>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row>
    <row r="179" spans="1:30" s="62" customFormat="1">
      <c r="A179" s="59"/>
      <c r="B179" s="60"/>
      <c r="C179" s="60"/>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row>
    <row r="180" spans="1:30" s="62" customFormat="1">
      <c r="A180" s="59"/>
      <c r="B180" s="60"/>
      <c r="C180" s="60"/>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row>
    <row r="181" spans="1:30" s="62" customFormat="1">
      <c r="A181" s="59"/>
      <c r="B181" s="60"/>
      <c r="C181" s="60"/>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row>
    <row r="182" spans="1:30" s="62" customFormat="1">
      <c r="A182" s="59"/>
      <c r="B182" s="60"/>
      <c r="C182" s="60"/>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row>
    <row r="183" spans="1:30" s="62" customFormat="1">
      <c r="A183" s="59"/>
      <c r="B183" s="60"/>
      <c r="C183" s="60"/>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row>
    <row r="184" spans="1:30" s="62" customFormat="1">
      <c r="A184" s="59"/>
      <c r="B184" s="60"/>
      <c r="C184" s="60"/>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row>
    <row r="185" spans="1:30" s="62" customFormat="1">
      <c r="A185" s="59"/>
      <c r="B185" s="60"/>
      <c r="C185" s="60"/>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row>
    <row r="186" spans="1:30" s="62" customFormat="1">
      <c r="A186" s="59"/>
      <c r="B186" s="60"/>
      <c r="C186" s="60"/>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row>
    <row r="187" spans="1:30" s="62" customFormat="1">
      <c r="A187" s="59"/>
      <c r="B187" s="60"/>
      <c r="C187" s="60"/>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row>
    <row r="188" spans="1:30" s="62" customFormat="1">
      <c r="A188" s="59"/>
      <c r="B188" s="60"/>
      <c r="C188" s="60"/>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row>
    <row r="189" spans="1:30" s="62" customFormat="1">
      <c r="A189" s="59"/>
      <c r="B189" s="60"/>
      <c r="C189" s="60"/>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row>
    <row r="190" spans="1:30" s="62" customFormat="1">
      <c r="A190" s="59"/>
      <c r="B190" s="60"/>
      <c r="C190" s="60"/>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row>
    <row r="191" spans="1:30" s="62" customFormat="1">
      <c r="A191" s="59"/>
      <c r="B191" s="60"/>
      <c r="C191" s="60"/>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row>
    <row r="192" spans="1:30" s="62" customFormat="1">
      <c r="A192" s="59"/>
      <c r="B192" s="60"/>
      <c r="C192" s="60"/>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row>
    <row r="193" spans="1:30" s="62" customFormat="1">
      <c r="A193" s="59"/>
      <c r="B193" s="60"/>
      <c r="C193" s="60"/>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row>
    <row r="194" spans="1:30" s="62" customFormat="1">
      <c r="A194" s="59"/>
      <c r="B194" s="60"/>
      <c r="C194" s="60"/>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row>
    <row r="195" spans="1:30" s="62" customFormat="1">
      <c r="A195" s="59"/>
      <c r="B195" s="60"/>
      <c r="C195" s="60"/>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row>
    <row r="196" spans="1:30" s="62" customFormat="1">
      <c r="A196" s="59"/>
      <c r="B196" s="60"/>
      <c r="C196" s="60"/>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row>
    <row r="197" spans="1:30" s="62" customFormat="1">
      <c r="A197" s="59"/>
      <c r="B197" s="60"/>
      <c r="C197" s="60"/>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row>
    <row r="198" spans="1:30" s="62" customFormat="1">
      <c r="A198" s="59"/>
      <c r="B198" s="60"/>
      <c r="C198" s="60"/>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row>
    <row r="199" spans="1:30" s="62" customFormat="1">
      <c r="A199" s="59"/>
      <c r="B199" s="60"/>
      <c r="C199" s="60"/>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row>
    <row r="200" spans="1:30" s="62" customFormat="1">
      <c r="A200" s="59"/>
      <c r="B200" s="60"/>
      <c r="C200" s="60"/>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row>
    <row r="201" spans="1:30" s="62" customFormat="1">
      <c r="A201" s="59"/>
      <c r="B201" s="60"/>
      <c r="C201" s="60"/>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row>
    <row r="202" spans="1:30" s="62" customFormat="1">
      <c r="A202" s="59"/>
      <c r="B202" s="60"/>
      <c r="C202" s="60"/>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row>
    <row r="203" spans="1:30" s="62" customFormat="1">
      <c r="A203" s="59"/>
      <c r="B203" s="60"/>
      <c r="C203" s="60"/>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row>
    <row r="204" spans="1:30" s="62" customFormat="1">
      <c r="A204" s="59"/>
      <c r="B204" s="60"/>
      <c r="C204" s="60"/>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row>
    <row r="205" spans="1:30" s="62" customFormat="1">
      <c r="A205" s="59"/>
      <c r="B205" s="60"/>
      <c r="C205" s="60"/>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row>
    <row r="206" spans="1:30" s="62" customFormat="1">
      <c r="A206" s="59"/>
      <c r="B206" s="60"/>
      <c r="C206" s="60"/>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row>
    <row r="207" spans="1:30" s="62" customFormat="1">
      <c r="A207" s="59"/>
      <c r="B207" s="60"/>
      <c r="C207" s="60"/>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row>
    <row r="208" spans="1:30" s="62" customFormat="1">
      <c r="A208" s="59"/>
      <c r="B208" s="60"/>
      <c r="C208" s="60"/>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row>
    <row r="209" spans="1:30" s="62" customFormat="1">
      <c r="A209" s="59"/>
      <c r="B209" s="60"/>
      <c r="C209" s="60"/>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row>
    <row r="210" spans="1:30" s="62" customFormat="1">
      <c r="A210" s="59"/>
      <c r="B210" s="60"/>
      <c r="C210" s="60"/>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row>
    <row r="211" spans="1:30" s="62" customFormat="1">
      <c r="A211" s="59"/>
      <c r="B211" s="60"/>
      <c r="C211" s="60"/>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row>
    <row r="212" spans="1:30" s="62" customFormat="1">
      <c r="A212" s="59"/>
      <c r="B212" s="60"/>
      <c r="C212" s="60"/>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row>
    <row r="213" spans="1:30" s="62" customFormat="1">
      <c r="A213" s="59"/>
      <c r="B213" s="60"/>
      <c r="C213" s="60"/>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row>
    <row r="214" spans="1:30" s="62" customFormat="1">
      <c r="A214" s="59"/>
      <c r="B214" s="60"/>
      <c r="C214" s="60"/>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row>
    <row r="215" spans="1:30" s="62" customFormat="1">
      <c r="A215" s="59"/>
      <c r="B215" s="60"/>
      <c r="C215" s="60"/>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row>
    <row r="216" spans="1:30" s="62" customFormat="1">
      <c r="A216" s="59"/>
      <c r="B216" s="60"/>
      <c r="C216" s="60"/>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row>
    <row r="217" spans="1:30" s="62" customFormat="1">
      <c r="A217" s="59"/>
      <c r="B217" s="60"/>
      <c r="C217" s="60"/>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row>
    <row r="218" spans="1:30" s="62" customFormat="1">
      <c r="A218" s="59"/>
      <c r="B218" s="60"/>
      <c r="C218" s="60"/>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row>
  </sheetData>
  <autoFilter ref="A12:AD12"/>
  <mergeCells count="49">
    <mergeCell ref="AC5:AC11"/>
    <mergeCell ref="K8:N8"/>
    <mergeCell ref="Z4:AD4"/>
    <mergeCell ref="R9:R11"/>
    <mergeCell ref="S9:S11"/>
    <mergeCell ref="X9:X11"/>
    <mergeCell ref="Y9:Y11"/>
    <mergeCell ref="W8:W11"/>
    <mergeCell ref="X8:Y8"/>
    <mergeCell ref="T7:T11"/>
    <mergeCell ref="U7:U11"/>
    <mergeCell ref="W7:Y7"/>
    <mergeCell ref="Z7:Z11"/>
    <mergeCell ref="AA7:AA11"/>
    <mergeCell ref="V6:V11"/>
    <mergeCell ref="W6:AA6"/>
    <mergeCell ref="AB6:AB11"/>
    <mergeCell ref="H7:N7"/>
    <mergeCell ref="P7:S7"/>
    <mergeCell ref="O5:U5"/>
    <mergeCell ref="V5:AB5"/>
    <mergeCell ref="H9:H11"/>
    <mergeCell ref="I9:J9"/>
    <mergeCell ref="K9:K11"/>
    <mergeCell ref="L9:N9"/>
    <mergeCell ref="Q9:Q11"/>
    <mergeCell ref="P8:P11"/>
    <mergeCell ref="I10:I11"/>
    <mergeCell ref="J10:J11"/>
    <mergeCell ref="L10:L11"/>
    <mergeCell ref="M10:N10"/>
    <mergeCell ref="Q8:S8"/>
    <mergeCell ref="H8:J8"/>
    <mergeCell ref="A1:D1"/>
    <mergeCell ref="AA1:AD1"/>
    <mergeCell ref="E5:E11"/>
    <mergeCell ref="F5:N5"/>
    <mergeCell ref="A2:AD2"/>
    <mergeCell ref="A3:AD3"/>
    <mergeCell ref="A5:A11"/>
    <mergeCell ref="B5:B11"/>
    <mergeCell ref="C5:C11"/>
    <mergeCell ref="D5:D11"/>
    <mergeCell ref="AD5:AD11"/>
    <mergeCell ref="F6:F11"/>
    <mergeCell ref="G6:N6"/>
    <mergeCell ref="O6:O11"/>
    <mergeCell ref="P6:U6"/>
    <mergeCell ref="G7:G11"/>
  </mergeCells>
  <printOptions horizontalCentered="1"/>
  <pageMargins left="0.15748031496062992" right="0" top="0.23622047244094491" bottom="0" header="0.47244094488188981" footer="0.19685039370078741"/>
  <pageSetup paperSize="9" scale="50"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zoomScaleNormal="100" zoomScaleSheetLayoutView="84" workbookViewId="0">
      <selection activeCell="C4" sqref="C4:E4"/>
    </sheetView>
  </sheetViews>
  <sheetFormatPr defaultColWidth="10.85546875" defaultRowHeight="18.75"/>
  <cols>
    <col min="1" max="1" width="7.140625" style="20" customWidth="1"/>
    <col min="2" max="2" width="72" style="2" customWidth="1"/>
    <col min="3" max="5" width="12.140625" style="21" customWidth="1"/>
    <col min="6" max="6" width="20.7109375" style="2" bestFit="1" customWidth="1"/>
    <col min="7" max="16384" width="10.85546875" style="2"/>
  </cols>
  <sheetData>
    <row r="1" spans="1:17" s="237" customFormat="1" ht="18.75" customHeight="1">
      <c r="A1" s="248" t="s">
        <v>790</v>
      </c>
      <c r="B1" s="248"/>
      <c r="C1" s="270" t="s">
        <v>794</v>
      </c>
      <c r="D1" s="270"/>
      <c r="E1" s="270"/>
      <c r="F1" s="236"/>
      <c r="G1" s="236"/>
      <c r="H1" s="236"/>
      <c r="I1" s="236"/>
      <c r="J1" s="236"/>
      <c r="K1" s="245"/>
      <c r="L1" s="245"/>
      <c r="M1" s="245"/>
      <c r="N1" s="245"/>
      <c r="O1" s="238"/>
      <c r="P1" s="238"/>
      <c r="Q1" s="238"/>
    </row>
    <row r="2" spans="1:17" ht="39.75" customHeight="1">
      <c r="A2" s="271" t="s">
        <v>797</v>
      </c>
      <c r="B2" s="271"/>
      <c r="C2" s="271"/>
      <c r="D2" s="271"/>
      <c r="E2" s="271"/>
    </row>
    <row r="3" spans="1:17" ht="17.25" customHeight="1">
      <c r="A3" s="272" t="s">
        <v>792</v>
      </c>
      <c r="B3" s="272"/>
      <c r="C3" s="272"/>
      <c r="D3" s="272"/>
      <c r="E3" s="272"/>
    </row>
    <row r="4" spans="1:17" ht="22.5" customHeight="1">
      <c r="A4" s="1"/>
      <c r="B4" s="1"/>
      <c r="C4" s="273" t="s">
        <v>0</v>
      </c>
      <c r="D4" s="273"/>
      <c r="E4" s="273"/>
    </row>
    <row r="5" spans="1:17" s="3" customFormat="1" ht="19.5" customHeight="1">
      <c r="A5" s="274" t="s">
        <v>1</v>
      </c>
      <c r="B5" s="274" t="s">
        <v>2</v>
      </c>
      <c r="C5" s="275" t="s">
        <v>3</v>
      </c>
      <c r="D5" s="275"/>
      <c r="E5" s="275"/>
    </row>
    <row r="6" spans="1:17" s="3" customFormat="1" ht="19.5" customHeight="1">
      <c r="A6" s="274"/>
      <c r="B6" s="274"/>
      <c r="C6" s="274" t="s">
        <v>4</v>
      </c>
      <c r="D6" s="275" t="s">
        <v>47</v>
      </c>
      <c r="E6" s="275"/>
    </row>
    <row r="7" spans="1:17" s="3" customFormat="1" ht="19.5" customHeight="1">
      <c r="A7" s="274"/>
      <c r="B7" s="274"/>
      <c r="C7" s="274"/>
      <c r="D7" s="14" t="s">
        <v>5</v>
      </c>
      <c r="E7" s="14" t="s">
        <v>6</v>
      </c>
    </row>
    <row r="8" spans="1:17" s="3" customFormat="1" ht="31.5" customHeight="1">
      <c r="A8" s="4"/>
      <c r="B8" s="4" t="s">
        <v>49</v>
      </c>
      <c r="C8" s="4">
        <f>C9+C19+C29+C39+C50+C62+C73+C85+C94+C103+C112+C116+C118+C121</f>
        <v>1722529.5</v>
      </c>
      <c r="D8" s="4">
        <f t="shared" ref="D8:E8" si="0">D9+D19+D29+D39+D50+D62+D73+D85+D94+D103+D112+D116+D118+D121</f>
        <v>1649686</v>
      </c>
      <c r="E8" s="4">
        <f t="shared" si="0"/>
        <v>72843.5</v>
      </c>
    </row>
    <row r="9" spans="1:17" s="6" customFormat="1" ht="31.5" customHeight="1">
      <c r="A9" s="4" t="s">
        <v>48</v>
      </c>
      <c r="B9" s="10" t="s">
        <v>20</v>
      </c>
      <c r="C9" s="5">
        <v>169723</v>
      </c>
      <c r="D9" s="5">
        <v>162601</v>
      </c>
      <c r="E9" s="5">
        <v>7122</v>
      </c>
      <c r="F9" s="7"/>
    </row>
    <row r="10" spans="1:17" s="6" customFormat="1" ht="31.5" customHeight="1">
      <c r="A10" s="4" t="s">
        <v>8</v>
      </c>
      <c r="B10" s="10" t="s">
        <v>9</v>
      </c>
      <c r="C10" s="5">
        <v>116860</v>
      </c>
      <c r="D10" s="5">
        <v>111300</v>
      </c>
      <c r="E10" s="5">
        <v>5560</v>
      </c>
      <c r="F10" s="7"/>
    </row>
    <row r="11" spans="1:17" s="6" customFormat="1" ht="31.5" customHeight="1">
      <c r="A11" s="8">
        <v>1</v>
      </c>
      <c r="B11" s="11" t="s">
        <v>10</v>
      </c>
      <c r="C11" s="9">
        <v>5250</v>
      </c>
      <c r="D11" s="9">
        <v>5000</v>
      </c>
      <c r="E11" s="9">
        <v>250</v>
      </c>
      <c r="F11" s="7"/>
    </row>
    <row r="12" spans="1:17" s="6" customFormat="1" ht="31.5" customHeight="1">
      <c r="A12" s="8">
        <v>2</v>
      </c>
      <c r="B12" s="11" t="s">
        <v>11</v>
      </c>
      <c r="C12" s="9">
        <v>71500</v>
      </c>
      <c r="D12" s="9">
        <v>68100</v>
      </c>
      <c r="E12" s="9">
        <v>3400</v>
      </c>
      <c r="F12" s="7"/>
    </row>
    <row r="13" spans="1:17" s="6" customFormat="1" ht="31.5" customHeight="1">
      <c r="A13" s="8">
        <v>3</v>
      </c>
      <c r="B13" s="11" t="s">
        <v>12</v>
      </c>
      <c r="C13" s="9">
        <v>26250</v>
      </c>
      <c r="D13" s="9">
        <v>25000</v>
      </c>
      <c r="E13" s="9">
        <v>1250</v>
      </c>
      <c r="F13" s="7"/>
    </row>
    <row r="14" spans="1:17" s="6" customFormat="1" ht="31.5" customHeight="1">
      <c r="A14" s="8">
        <v>4</v>
      </c>
      <c r="B14" s="11" t="s">
        <v>13</v>
      </c>
      <c r="C14" s="9">
        <v>1260</v>
      </c>
      <c r="D14" s="9">
        <v>1200</v>
      </c>
      <c r="E14" s="9">
        <v>60</v>
      </c>
      <c r="F14" s="7"/>
    </row>
    <row r="15" spans="1:17" s="6" customFormat="1" ht="31.5" customHeight="1">
      <c r="A15" s="8">
        <v>5</v>
      </c>
      <c r="B15" s="11" t="s">
        <v>14</v>
      </c>
      <c r="C15" s="9">
        <v>12600</v>
      </c>
      <c r="D15" s="9">
        <v>12000</v>
      </c>
      <c r="E15" s="9">
        <v>600</v>
      </c>
      <c r="F15" s="7"/>
    </row>
    <row r="16" spans="1:17" s="6" customFormat="1" ht="31.5" customHeight="1">
      <c r="A16" s="4" t="s">
        <v>15</v>
      </c>
      <c r="B16" s="10" t="s">
        <v>16</v>
      </c>
      <c r="C16" s="5">
        <v>51550</v>
      </c>
      <c r="D16" s="5">
        <v>50050</v>
      </c>
      <c r="E16" s="5">
        <v>1500</v>
      </c>
      <c r="F16" s="7"/>
    </row>
    <row r="17" spans="1:8" s="12" customFormat="1" ht="31.5" customHeight="1">
      <c r="A17" s="8">
        <v>1</v>
      </c>
      <c r="B17" s="11" t="s">
        <v>17</v>
      </c>
      <c r="C17" s="9">
        <v>51550</v>
      </c>
      <c r="D17" s="9">
        <v>50050</v>
      </c>
      <c r="E17" s="9">
        <v>1500</v>
      </c>
      <c r="F17" s="13"/>
    </row>
    <row r="18" spans="1:8" s="6" customFormat="1" ht="31.5" customHeight="1">
      <c r="A18" s="4" t="s">
        <v>18</v>
      </c>
      <c r="B18" s="10" t="s">
        <v>19</v>
      </c>
      <c r="C18" s="5">
        <v>1313</v>
      </c>
      <c r="D18" s="14">
        <v>1251</v>
      </c>
      <c r="E18" s="5">
        <v>62</v>
      </c>
      <c r="H18" s="7"/>
    </row>
    <row r="19" spans="1:8" s="6" customFormat="1" ht="31.5" customHeight="1">
      <c r="A19" s="4" t="s">
        <v>50</v>
      </c>
      <c r="B19" s="10" t="s">
        <v>21</v>
      </c>
      <c r="C19" s="5">
        <v>190863</v>
      </c>
      <c r="D19" s="5">
        <v>182951</v>
      </c>
      <c r="E19" s="5">
        <v>7912</v>
      </c>
      <c r="F19" s="7"/>
    </row>
    <row r="20" spans="1:8" s="6" customFormat="1" ht="31.5" customHeight="1">
      <c r="A20" s="4" t="s">
        <v>8</v>
      </c>
      <c r="B20" s="10" t="s">
        <v>9</v>
      </c>
      <c r="C20" s="5">
        <v>124950</v>
      </c>
      <c r="D20" s="5">
        <v>119000</v>
      </c>
      <c r="E20" s="5">
        <v>5950</v>
      </c>
      <c r="F20" s="7"/>
    </row>
    <row r="21" spans="1:8" s="6" customFormat="1" ht="31.5" customHeight="1">
      <c r="A21" s="8">
        <v>1</v>
      </c>
      <c r="B21" s="11" t="s">
        <v>10</v>
      </c>
      <c r="C21" s="9">
        <v>6090</v>
      </c>
      <c r="D21" s="9">
        <v>5800</v>
      </c>
      <c r="E21" s="9">
        <v>290</v>
      </c>
      <c r="F21" s="7"/>
    </row>
    <row r="22" spans="1:8" s="6" customFormat="1" ht="31.5" customHeight="1">
      <c r="A22" s="8">
        <v>2</v>
      </c>
      <c r="B22" s="11" t="s">
        <v>11</v>
      </c>
      <c r="C22" s="9">
        <v>82000</v>
      </c>
      <c r="D22" s="9">
        <v>78100</v>
      </c>
      <c r="E22" s="9">
        <v>3900</v>
      </c>
      <c r="F22" s="7"/>
    </row>
    <row r="23" spans="1:8" s="6" customFormat="1" ht="31.5" customHeight="1">
      <c r="A23" s="8">
        <v>3</v>
      </c>
      <c r="B23" s="11" t="s">
        <v>12</v>
      </c>
      <c r="C23" s="9">
        <v>21000</v>
      </c>
      <c r="D23" s="9">
        <v>20000</v>
      </c>
      <c r="E23" s="9">
        <v>1000</v>
      </c>
      <c r="F23" s="7"/>
    </row>
    <row r="24" spans="1:8" s="6" customFormat="1" ht="31.5" customHeight="1">
      <c r="A24" s="8">
        <v>4</v>
      </c>
      <c r="B24" s="11" t="s">
        <v>13</v>
      </c>
      <c r="C24" s="9">
        <v>3780</v>
      </c>
      <c r="D24" s="9">
        <v>3600</v>
      </c>
      <c r="E24" s="9">
        <v>180</v>
      </c>
      <c r="F24" s="7"/>
    </row>
    <row r="25" spans="1:8" s="6" customFormat="1" ht="31.5" customHeight="1">
      <c r="A25" s="8">
        <v>5</v>
      </c>
      <c r="B25" s="11" t="s">
        <v>14</v>
      </c>
      <c r="C25" s="9">
        <v>12080</v>
      </c>
      <c r="D25" s="9">
        <v>11500</v>
      </c>
      <c r="E25" s="9">
        <v>580</v>
      </c>
      <c r="F25" s="7"/>
    </row>
    <row r="26" spans="1:8" s="6" customFormat="1" ht="31.5" customHeight="1">
      <c r="A26" s="4" t="s">
        <v>15</v>
      </c>
      <c r="B26" s="10" t="s">
        <v>16</v>
      </c>
      <c r="C26" s="5">
        <v>64600</v>
      </c>
      <c r="D26" s="5">
        <v>62700</v>
      </c>
      <c r="E26" s="5">
        <v>1900</v>
      </c>
      <c r="F26" s="7"/>
    </row>
    <row r="27" spans="1:8" s="12" customFormat="1" ht="31.5" customHeight="1">
      <c r="A27" s="8">
        <v>1</v>
      </c>
      <c r="B27" s="11" t="s">
        <v>17</v>
      </c>
      <c r="C27" s="9">
        <v>64600</v>
      </c>
      <c r="D27" s="9">
        <v>62700</v>
      </c>
      <c r="E27" s="9">
        <v>1900</v>
      </c>
      <c r="F27" s="13"/>
    </row>
    <row r="28" spans="1:8" s="6" customFormat="1" ht="31.5" customHeight="1">
      <c r="A28" s="4" t="s">
        <v>18</v>
      </c>
      <c r="B28" s="10" t="s">
        <v>19</v>
      </c>
      <c r="C28" s="5">
        <v>1313</v>
      </c>
      <c r="D28" s="14">
        <v>1251</v>
      </c>
      <c r="E28" s="5">
        <v>62</v>
      </c>
      <c r="H28" s="7"/>
    </row>
    <row r="29" spans="1:8" s="6" customFormat="1" ht="31.5" customHeight="1">
      <c r="A29" s="4" t="s">
        <v>51</v>
      </c>
      <c r="B29" s="10" t="s">
        <v>23</v>
      </c>
      <c r="C29" s="5">
        <v>169126</v>
      </c>
      <c r="D29" s="5">
        <v>162172</v>
      </c>
      <c r="E29" s="5">
        <v>6954</v>
      </c>
      <c r="F29" s="7"/>
    </row>
    <row r="30" spans="1:8" s="6" customFormat="1" ht="31.5" customHeight="1">
      <c r="A30" s="4" t="s">
        <v>8</v>
      </c>
      <c r="B30" s="10" t="s">
        <v>9</v>
      </c>
      <c r="C30" s="5">
        <v>111296</v>
      </c>
      <c r="D30" s="5">
        <v>106072</v>
      </c>
      <c r="E30" s="5">
        <v>5224</v>
      </c>
      <c r="F30" s="7"/>
    </row>
    <row r="31" spans="1:8" s="6" customFormat="1" ht="31.5" customHeight="1">
      <c r="A31" s="8">
        <v>1</v>
      </c>
      <c r="B31" s="11" t="s">
        <v>10</v>
      </c>
      <c r="C31" s="9">
        <v>5746</v>
      </c>
      <c r="D31" s="9">
        <v>5472</v>
      </c>
      <c r="E31" s="9">
        <v>274</v>
      </c>
      <c r="F31" s="7"/>
    </row>
    <row r="32" spans="1:8" s="6" customFormat="1" ht="31.5" customHeight="1">
      <c r="A32" s="8">
        <v>2</v>
      </c>
      <c r="B32" s="11" t="s">
        <v>11</v>
      </c>
      <c r="C32" s="9">
        <v>81500</v>
      </c>
      <c r="D32" s="9">
        <v>77600</v>
      </c>
      <c r="E32" s="9">
        <v>3900</v>
      </c>
      <c r="F32" s="7"/>
    </row>
    <row r="33" spans="1:8" s="6" customFormat="1" ht="31.5" customHeight="1">
      <c r="A33" s="8">
        <v>3</v>
      </c>
      <c r="B33" s="11" t="s">
        <v>22</v>
      </c>
      <c r="C33" s="9">
        <v>15750</v>
      </c>
      <c r="D33" s="9">
        <v>15000</v>
      </c>
      <c r="E33" s="9">
        <v>750</v>
      </c>
      <c r="F33" s="7"/>
    </row>
    <row r="34" spans="1:8" s="6" customFormat="1" ht="31.5" customHeight="1">
      <c r="A34" s="8">
        <v>4</v>
      </c>
      <c r="B34" s="11" t="s">
        <v>13</v>
      </c>
      <c r="C34" s="9">
        <v>2100</v>
      </c>
      <c r="D34" s="9">
        <v>2000</v>
      </c>
      <c r="E34" s="9">
        <v>100</v>
      </c>
      <c r="F34" s="7"/>
    </row>
    <row r="35" spans="1:8" s="6" customFormat="1" ht="31.5" customHeight="1">
      <c r="A35" s="8">
        <v>5</v>
      </c>
      <c r="B35" s="11" t="s">
        <v>14</v>
      </c>
      <c r="C35" s="9">
        <v>6200</v>
      </c>
      <c r="D35" s="9">
        <v>6000</v>
      </c>
      <c r="E35" s="9">
        <v>200</v>
      </c>
      <c r="F35" s="7"/>
    </row>
    <row r="36" spans="1:8" s="6" customFormat="1" ht="31.5" customHeight="1">
      <c r="A36" s="4" t="s">
        <v>15</v>
      </c>
      <c r="B36" s="10" t="s">
        <v>16</v>
      </c>
      <c r="C36" s="5">
        <v>55100</v>
      </c>
      <c r="D36" s="5">
        <v>53500</v>
      </c>
      <c r="E36" s="5">
        <v>1600</v>
      </c>
      <c r="F36" s="7"/>
    </row>
    <row r="37" spans="1:8" s="12" customFormat="1" ht="31.5" customHeight="1">
      <c r="A37" s="8">
        <v>1</v>
      </c>
      <c r="B37" s="11" t="s">
        <v>17</v>
      </c>
      <c r="C37" s="9">
        <v>55100</v>
      </c>
      <c r="D37" s="9">
        <v>53500</v>
      </c>
      <c r="E37" s="9">
        <v>1600</v>
      </c>
      <c r="F37" s="13"/>
    </row>
    <row r="38" spans="1:8" s="6" customFormat="1" ht="31.5" customHeight="1">
      <c r="A38" s="4" t="s">
        <v>18</v>
      </c>
      <c r="B38" s="10" t="s">
        <v>19</v>
      </c>
      <c r="C38" s="5">
        <v>2730</v>
      </c>
      <c r="D38" s="14">
        <v>2600</v>
      </c>
      <c r="E38" s="5">
        <v>130</v>
      </c>
      <c r="H38" s="7"/>
    </row>
    <row r="39" spans="1:8" s="6" customFormat="1" ht="31.5" customHeight="1">
      <c r="A39" s="4" t="s">
        <v>52</v>
      </c>
      <c r="B39" s="10" t="s">
        <v>25</v>
      </c>
      <c r="C39" s="5">
        <v>180667</v>
      </c>
      <c r="D39" s="5">
        <v>173843</v>
      </c>
      <c r="E39" s="5">
        <v>6824</v>
      </c>
      <c r="F39" s="7"/>
    </row>
    <row r="40" spans="1:8" s="6" customFormat="1" ht="31.5" customHeight="1">
      <c r="A40" s="4" t="s">
        <v>8</v>
      </c>
      <c r="B40" s="10" t="s">
        <v>9</v>
      </c>
      <c r="C40" s="5">
        <v>93263</v>
      </c>
      <c r="D40" s="5">
        <v>89021</v>
      </c>
      <c r="E40" s="5">
        <v>4242</v>
      </c>
      <c r="F40" s="7"/>
    </row>
    <row r="41" spans="1:8" s="6" customFormat="1" ht="31.5" customHeight="1">
      <c r="A41" s="8">
        <v>1</v>
      </c>
      <c r="B41" s="11" t="s">
        <v>10</v>
      </c>
      <c r="C41" s="9">
        <v>3990</v>
      </c>
      <c r="D41" s="9">
        <v>3800</v>
      </c>
      <c r="E41" s="9">
        <v>190</v>
      </c>
      <c r="F41" s="7"/>
    </row>
    <row r="42" spans="1:8" s="6" customFormat="1" ht="31.5" customHeight="1">
      <c r="A42" s="8">
        <v>2</v>
      </c>
      <c r="B42" s="11" t="s">
        <v>11</v>
      </c>
      <c r="C42" s="9">
        <v>66350</v>
      </c>
      <c r="D42" s="9">
        <v>63200</v>
      </c>
      <c r="E42" s="9">
        <v>3150</v>
      </c>
      <c r="F42" s="7"/>
    </row>
    <row r="43" spans="1:8" s="6" customFormat="1" ht="31.5" customHeight="1">
      <c r="A43" s="8">
        <v>3</v>
      </c>
      <c r="B43" s="11" t="s">
        <v>12</v>
      </c>
      <c r="C43" s="9">
        <v>17850</v>
      </c>
      <c r="D43" s="9">
        <v>17000</v>
      </c>
      <c r="E43" s="9">
        <v>850</v>
      </c>
      <c r="F43" s="7"/>
    </row>
    <row r="44" spans="1:8" s="6" customFormat="1" ht="31.5" customHeight="1">
      <c r="A44" s="8">
        <v>4</v>
      </c>
      <c r="B44" s="11" t="s">
        <v>13</v>
      </c>
      <c r="C44" s="9">
        <v>615</v>
      </c>
      <c r="D44" s="9">
        <v>585</v>
      </c>
      <c r="E44" s="9">
        <v>30</v>
      </c>
      <c r="F44" s="7"/>
    </row>
    <row r="45" spans="1:8" s="6" customFormat="1" ht="31.5" customHeight="1">
      <c r="A45" s="8">
        <v>5</v>
      </c>
      <c r="B45" s="11" t="s">
        <v>14</v>
      </c>
      <c r="C45" s="9">
        <v>4458</v>
      </c>
      <c r="D45" s="9">
        <v>4436</v>
      </c>
      <c r="E45" s="9">
        <v>22</v>
      </c>
      <c r="F45" s="7"/>
    </row>
    <row r="46" spans="1:8" s="6" customFormat="1" ht="31.5" customHeight="1">
      <c r="A46" s="4" t="s">
        <v>15</v>
      </c>
      <c r="B46" s="10" t="s">
        <v>16</v>
      </c>
      <c r="C46" s="5">
        <v>85334</v>
      </c>
      <c r="D46" s="5">
        <v>82852</v>
      </c>
      <c r="E46" s="5">
        <v>2482</v>
      </c>
      <c r="F46" s="7"/>
    </row>
    <row r="47" spans="1:8" s="12" customFormat="1" ht="31.5" customHeight="1">
      <c r="A47" s="8">
        <v>1</v>
      </c>
      <c r="B47" s="11" t="s">
        <v>17</v>
      </c>
      <c r="C47" s="9">
        <v>55100</v>
      </c>
      <c r="D47" s="9">
        <v>53500</v>
      </c>
      <c r="E47" s="9">
        <v>1600</v>
      </c>
      <c r="F47" s="13"/>
    </row>
    <row r="48" spans="1:8" s="12" customFormat="1" ht="31.5" customHeight="1">
      <c r="A48" s="8">
        <v>2</v>
      </c>
      <c r="B48" s="11" t="s">
        <v>24</v>
      </c>
      <c r="C48" s="9">
        <v>30234</v>
      </c>
      <c r="D48" s="9">
        <v>29352</v>
      </c>
      <c r="E48" s="9">
        <v>882</v>
      </c>
      <c r="F48" s="13"/>
    </row>
    <row r="49" spans="1:8" s="6" customFormat="1" ht="31.5" customHeight="1">
      <c r="A49" s="4" t="s">
        <v>18</v>
      </c>
      <c r="B49" s="10" t="s">
        <v>19</v>
      </c>
      <c r="C49" s="5">
        <v>2070</v>
      </c>
      <c r="D49" s="14">
        <v>1970</v>
      </c>
      <c r="E49" s="5">
        <v>100</v>
      </c>
      <c r="H49" s="7"/>
    </row>
    <row r="50" spans="1:8" s="6" customFormat="1" ht="31.5" customHeight="1">
      <c r="A50" s="4" t="s">
        <v>53</v>
      </c>
      <c r="B50" s="10" t="s">
        <v>27</v>
      </c>
      <c r="C50" s="5">
        <v>195749</v>
      </c>
      <c r="D50" s="5">
        <v>187527</v>
      </c>
      <c r="E50" s="5">
        <v>8222</v>
      </c>
      <c r="F50" s="7"/>
    </row>
    <row r="51" spans="1:8" s="6" customFormat="1" ht="31.5" customHeight="1">
      <c r="A51" s="4" t="s">
        <v>8</v>
      </c>
      <c r="B51" s="10" t="s">
        <v>9</v>
      </c>
      <c r="C51" s="5">
        <v>109095</v>
      </c>
      <c r="D51" s="5">
        <v>103435</v>
      </c>
      <c r="E51" s="5">
        <v>5660</v>
      </c>
      <c r="F51" s="7"/>
    </row>
    <row r="52" spans="1:8" s="6" customFormat="1" ht="31.5" customHeight="1">
      <c r="A52" s="8">
        <v>1</v>
      </c>
      <c r="B52" s="11" t="s">
        <v>10</v>
      </c>
      <c r="C52" s="9">
        <v>3890</v>
      </c>
      <c r="D52" s="9">
        <v>3700</v>
      </c>
      <c r="E52" s="9">
        <v>190</v>
      </c>
      <c r="F52" s="7"/>
    </row>
    <row r="53" spans="1:8" s="6" customFormat="1" ht="31.5" customHeight="1">
      <c r="A53" s="8">
        <v>2</v>
      </c>
      <c r="B53" s="11" t="s">
        <v>26</v>
      </c>
      <c r="C53" s="9">
        <v>5250</v>
      </c>
      <c r="D53" s="9">
        <v>5000</v>
      </c>
      <c r="E53" s="9">
        <v>250</v>
      </c>
      <c r="F53" s="7"/>
    </row>
    <row r="54" spans="1:8" s="6" customFormat="1" ht="31.5" customHeight="1">
      <c r="A54" s="8">
        <v>3</v>
      </c>
      <c r="B54" s="11" t="s">
        <v>11</v>
      </c>
      <c r="C54" s="9">
        <v>73000</v>
      </c>
      <c r="D54" s="9">
        <v>69500</v>
      </c>
      <c r="E54" s="9">
        <v>3500</v>
      </c>
      <c r="F54" s="7"/>
    </row>
    <row r="55" spans="1:8" s="6" customFormat="1" ht="31.5" customHeight="1">
      <c r="A55" s="8">
        <v>4</v>
      </c>
      <c r="B55" s="11" t="s">
        <v>22</v>
      </c>
      <c r="C55" s="9">
        <v>23100</v>
      </c>
      <c r="D55" s="9">
        <v>22000</v>
      </c>
      <c r="E55" s="9">
        <v>1100</v>
      </c>
      <c r="F55" s="7"/>
    </row>
    <row r="56" spans="1:8" s="6" customFormat="1" ht="31.5" customHeight="1">
      <c r="A56" s="8">
        <v>5</v>
      </c>
      <c r="B56" s="11" t="s">
        <v>13</v>
      </c>
      <c r="C56" s="9">
        <v>2100</v>
      </c>
      <c r="D56" s="9">
        <v>2000</v>
      </c>
      <c r="E56" s="9">
        <v>100</v>
      </c>
      <c r="F56" s="7"/>
    </row>
    <row r="57" spans="1:8" s="6" customFormat="1" ht="31.5" customHeight="1">
      <c r="A57" s="8">
        <v>6</v>
      </c>
      <c r="B57" s="11" t="s">
        <v>14</v>
      </c>
      <c r="C57" s="9">
        <v>1755</v>
      </c>
      <c r="D57" s="9">
        <v>1235</v>
      </c>
      <c r="E57" s="9">
        <v>520</v>
      </c>
      <c r="F57" s="7"/>
    </row>
    <row r="58" spans="1:8" s="6" customFormat="1" ht="31.5" customHeight="1">
      <c r="A58" s="4" t="s">
        <v>15</v>
      </c>
      <c r="B58" s="10" t="s">
        <v>16</v>
      </c>
      <c r="C58" s="5">
        <v>84584</v>
      </c>
      <c r="D58" s="5">
        <v>82122</v>
      </c>
      <c r="E58" s="5">
        <v>2462</v>
      </c>
      <c r="F58" s="7"/>
    </row>
    <row r="59" spans="1:8" s="12" customFormat="1" ht="31.5" customHeight="1">
      <c r="A59" s="8">
        <v>1</v>
      </c>
      <c r="B59" s="11" t="s">
        <v>17</v>
      </c>
      <c r="C59" s="9">
        <v>55000</v>
      </c>
      <c r="D59" s="9">
        <v>53400</v>
      </c>
      <c r="E59" s="9">
        <v>1600</v>
      </c>
      <c r="F59" s="13"/>
    </row>
    <row r="60" spans="1:8" s="12" customFormat="1" ht="31.5" customHeight="1">
      <c r="A60" s="8"/>
      <c r="B60" s="11" t="s">
        <v>24</v>
      </c>
      <c r="C60" s="9">
        <v>29584</v>
      </c>
      <c r="D60" s="9">
        <v>28722</v>
      </c>
      <c r="E60" s="9">
        <v>862</v>
      </c>
      <c r="F60" s="13"/>
    </row>
    <row r="61" spans="1:8" s="6" customFormat="1" ht="31.5" customHeight="1">
      <c r="A61" s="4" t="s">
        <v>18</v>
      </c>
      <c r="B61" s="10" t="s">
        <v>19</v>
      </c>
      <c r="C61" s="5">
        <v>2070</v>
      </c>
      <c r="D61" s="14">
        <v>1970</v>
      </c>
      <c r="E61" s="5">
        <v>100</v>
      </c>
      <c r="H61" s="7"/>
    </row>
    <row r="62" spans="1:8" s="6" customFormat="1" ht="31.5" customHeight="1">
      <c r="A62" s="4" t="s">
        <v>54</v>
      </c>
      <c r="B62" s="10" t="s">
        <v>29</v>
      </c>
      <c r="C62" s="5">
        <v>159010</v>
      </c>
      <c r="D62" s="5">
        <v>152270</v>
      </c>
      <c r="E62" s="5">
        <v>6740</v>
      </c>
      <c r="F62" s="7"/>
    </row>
    <row r="63" spans="1:8" s="6" customFormat="1" ht="31.5" customHeight="1">
      <c r="A63" s="4" t="s">
        <v>8</v>
      </c>
      <c r="B63" s="10" t="s">
        <v>9</v>
      </c>
      <c r="C63" s="5">
        <v>113290</v>
      </c>
      <c r="D63" s="5">
        <v>107900</v>
      </c>
      <c r="E63" s="5">
        <v>5390</v>
      </c>
      <c r="F63" s="7"/>
    </row>
    <row r="64" spans="1:8" s="6" customFormat="1" ht="31.5" customHeight="1">
      <c r="A64" s="8">
        <v>1</v>
      </c>
      <c r="B64" s="11" t="s">
        <v>10</v>
      </c>
      <c r="C64" s="9">
        <v>5770</v>
      </c>
      <c r="D64" s="9">
        <v>5500</v>
      </c>
      <c r="E64" s="9">
        <v>270</v>
      </c>
      <c r="F64" s="7"/>
    </row>
    <row r="65" spans="1:8" s="6" customFormat="1" ht="31.5" customHeight="1">
      <c r="A65" s="8">
        <v>2</v>
      </c>
      <c r="B65" s="11" t="s">
        <v>26</v>
      </c>
      <c r="C65" s="9">
        <v>31500</v>
      </c>
      <c r="D65" s="9">
        <v>30000</v>
      </c>
      <c r="E65" s="9">
        <v>1500</v>
      </c>
      <c r="F65" s="7"/>
    </row>
    <row r="66" spans="1:8" s="6" customFormat="1" ht="31.5" customHeight="1">
      <c r="A66" s="8">
        <v>3</v>
      </c>
      <c r="B66" s="11" t="s">
        <v>11</v>
      </c>
      <c r="C66" s="9">
        <v>48400</v>
      </c>
      <c r="D66" s="9">
        <v>46100</v>
      </c>
      <c r="E66" s="9">
        <v>2300</v>
      </c>
      <c r="F66" s="7"/>
    </row>
    <row r="67" spans="1:8" s="6" customFormat="1" ht="31.5" customHeight="1">
      <c r="A67" s="8">
        <v>4</v>
      </c>
      <c r="B67" s="11" t="s">
        <v>22</v>
      </c>
      <c r="C67" s="9">
        <v>15750</v>
      </c>
      <c r="D67" s="9">
        <v>15000</v>
      </c>
      <c r="E67" s="9">
        <v>750</v>
      </c>
      <c r="F67" s="7"/>
    </row>
    <row r="68" spans="1:8" s="6" customFormat="1" ht="31.5" customHeight="1">
      <c r="A68" s="8">
        <v>5</v>
      </c>
      <c r="B68" s="11" t="s">
        <v>13</v>
      </c>
      <c r="C68" s="9">
        <v>1370</v>
      </c>
      <c r="D68" s="9">
        <v>1300</v>
      </c>
      <c r="E68" s="9">
        <v>70</v>
      </c>
      <c r="F68" s="7"/>
    </row>
    <row r="69" spans="1:8" s="6" customFormat="1" ht="31.5" customHeight="1">
      <c r="A69" s="8">
        <v>6</v>
      </c>
      <c r="B69" s="11" t="s">
        <v>28</v>
      </c>
      <c r="C69" s="9">
        <v>10500</v>
      </c>
      <c r="D69" s="9">
        <v>10000</v>
      </c>
      <c r="E69" s="9">
        <v>500</v>
      </c>
      <c r="F69" s="7"/>
    </row>
    <row r="70" spans="1:8" s="6" customFormat="1" ht="31.5" customHeight="1">
      <c r="A70" s="4" t="s">
        <v>15</v>
      </c>
      <c r="B70" s="10" t="s">
        <v>16</v>
      </c>
      <c r="C70" s="5">
        <v>43650</v>
      </c>
      <c r="D70" s="5">
        <v>42400</v>
      </c>
      <c r="E70" s="5">
        <v>1250</v>
      </c>
      <c r="F70" s="7"/>
    </row>
    <row r="71" spans="1:8" s="12" customFormat="1" ht="31.5" customHeight="1">
      <c r="A71" s="8">
        <v>1</v>
      </c>
      <c r="B71" s="11" t="s">
        <v>17</v>
      </c>
      <c r="C71" s="9">
        <v>43650</v>
      </c>
      <c r="D71" s="9">
        <v>42400</v>
      </c>
      <c r="E71" s="9">
        <v>1250</v>
      </c>
      <c r="F71" s="13"/>
    </row>
    <row r="72" spans="1:8" s="6" customFormat="1" ht="31.5" customHeight="1">
      <c r="A72" s="4" t="s">
        <v>18</v>
      </c>
      <c r="B72" s="10" t="s">
        <v>19</v>
      </c>
      <c r="C72" s="5">
        <v>2070</v>
      </c>
      <c r="D72" s="14">
        <v>1970</v>
      </c>
      <c r="E72" s="5">
        <v>100</v>
      </c>
      <c r="H72" s="7"/>
    </row>
    <row r="73" spans="1:8" s="6" customFormat="1" ht="31.5" customHeight="1">
      <c r="A73" s="4" t="s">
        <v>55</v>
      </c>
      <c r="B73" s="10" t="s">
        <v>32</v>
      </c>
      <c r="C73" s="5">
        <v>201390</v>
      </c>
      <c r="D73" s="5">
        <v>193320</v>
      </c>
      <c r="E73" s="5">
        <v>8070</v>
      </c>
      <c r="F73" s="7"/>
    </row>
    <row r="74" spans="1:8" s="6" customFormat="1" ht="31.5" customHeight="1">
      <c r="A74" s="4" t="s">
        <v>8</v>
      </c>
      <c r="B74" s="10" t="s">
        <v>9</v>
      </c>
      <c r="C74" s="5">
        <v>121320</v>
      </c>
      <c r="D74" s="5">
        <v>115600</v>
      </c>
      <c r="E74" s="5">
        <v>5720</v>
      </c>
      <c r="F74" s="7"/>
    </row>
    <row r="75" spans="1:8" s="6" customFormat="1" ht="31.5" customHeight="1">
      <c r="A75" s="8">
        <v>1</v>
      </c>
      <c r="B75" s="11" t="s">
        <v>10</v>
      </c>
      <c r="C75" s="9">
        <v>6300</v>
      </c>
      <c r="D75" s="9">
        <v>6000</v>
      </c>
      <c r="E75" s="9">
        <v>300</v>
      </c>
      <c r="F75" s="7"/>
    </row>
    <row r="76" spans="1:8" s="6" customFormat="1" ht="31.5" customHeight="1">
      <c r="A76" s="8">
        <v>2</v>
      </c>
      <c r="B76" s="11" t="s">
        <v>11</v>
      </c>
      <c r="C76" s="9">
        <v>83000</v>
      </c>
      <c r="D76" s="9">
        <v>79100</v>
      </c>
      <c r="E76" s="9">
        <v>3900</v>
      </c>
      <c r="F76" s="7"/>
    </row>
    <row r="77" spans="1:8" s="6" customFormat="1" ht="31.5" customHeight="1">
      <c r="A77" s="8">
        <v>3</v>
      </c>
      <c r="B77" s="11" t="s">
        <v>22</v>
      </c>
      <c r="C77" s="9">
        <v>15750</v>
      </c>
      <c r="D77" s="9">
        <v>15000</v>
      </c>
      <c r="E77" s="9">
        <v>750</v>
      </c>
      <c r="F77" s="7"/>
    </row>
    <row r="78" spans="1:8" s="6" customFormat="1" ht="31.5" customHeight="1">
      <c r="A78" s="8">
        <v>4</v>
      </c>
      <c r="B78" s="11" t="s">
        <v>13</v>
      </c>
      <c r="C78" s="9">
        <v>1570</v>
      </c>
      <c r="D78" s="9">
        <v>1500</v>
      </c>
      <c r="E78" s="9">
        <v>70</v>
      </c>
      <c r="F78" s="7"/>
    </row>
    <row r="79" spans="1:8" s="6" customFormat="1" ht="31.5" customHeight="1">
      <c r="A79" s="8">
        <v>5</v>
      </c>
      <c r="B79" s="11" t="s">
        <v>14</v>
      </c>
      <c r="C79" s="9">
        <v>14700</v>
      </c>
      <c r="D79" s="9">
        <v>14000</v>
      </c>
      <c r="E79" s="9">
        <v>700</v>
      </c>
      <c r="F79" s="7"/>
    </row>
    <row r="80" spans="1:8" s="6" customFormat="1" ht="31.5" customHeight="1">
      <c r="A80" s="4" t="s">
        <v>15</v>
      </c>
      <c r="B80" s="10" t="s">
        <v>16</v>
      </c>
      <c r="C80" s="5">
        <v>78000</v>
      </c>
      <c r="D80" s="5">
        <v>75750</v>
      </c>
      <c r="E80" s="5">
        <v>2250</v>
      </c>
      <c r="F80" s="7"/>
    </row>
    <row r="81" spans="1:9" s="12" customFormat="1" ht="31.5" customHeight="1">
      <c r="A81" s="8">
        <v>1</v>
      </c>
      <c r="B81" s="11" t="s">
        <v>17</v>
      </c>
      <c r="C81" s="9">
        <v>78000</v>
      </c>
      <c r="D81" s="9">
        <v>75750</v>
      </c>
      <c r="E81" s="9">
        <v>2250</v>
      </c>
      <c r="F81" s="13"/>
    </row>
    <row r="82" spans="1:9" s="6" customFormat="1" ht="31.5" customHeight="1">
      <c r="A82" s="4" t="s">
        <v>18</v>
      </c>
      <c r="B82" s="10" t="s">
        <v>19</v>
      </c>
      <c r="C82" s="5">
        <v>2070</v>
      </c>
      <c r="D82" s="14">
        <v>1970</v>
      </c>
      <c r="E82" s="5">
        <v>100</v>
      </c>
      <c r="H82" s="7"/>
    </row>
    <row r="83" spans="1:9" s="12" customFormat="1" ht="31.5" customHeight="1">
      <c r="A83" s="8">
        <v>1</v>
      </c>
      <c r="B83" s="11" t="s">
        <v>30</v>
      </c>
      <c r="C83" s="9">
        <v>2070</v>
      </c>
      <c r="D83" s="9">
        <v>1970</v>
      </c>
      <c r="E83" s="9">
        <v>100</v>
      </c>
    </row>
    <row r="84" spans="1:9" ht="31.5" customHeight="1">
      <c r="A84" s="8">
        <v>2</v>
      </c>
      <c r="B84" s="11" t="s">
        <v>31</v>
      </c>
      <c r="C84" s="9">
        <v>2100</v>
      </c>
      <c r="D84" s="9">
        <v>2000</v>
      </c>
      <c r="E84" s="9">
        <v>100</v>
      </c>
    </row>
    <row r="85" spans="1:9" s="6" customFormat="1" ht="31.5" customHeight="1">
      <c r="A85" s="4" t="s">
        <v>56</v>
      </c>
      <c r="B85" s="10" t="s">
        <v>33</v>
      </c>
      <c r="C85" s="5">
        <v>129807</v>
      </c>
      <c r="D85" s="5">
        <v>123627</v>
      </c>
      <c r="E85" s="5">
        <v>6180</v>
      </c>
      <c r="G85" s="7"/>
    </row>
    <row r="86" spans="1:9" s="6" customFormat="1" ht="31.5" customHeight="1">
      <c r="A86" s="4" t="s">
        <v>8</v>
      </c>
      <c r="B86" s="10" t="s">
        <v>9</v>
      </c>
      <c r="C86" s="5">
        <v>123685</v>
      </c>
      <c r="D86" s="5">
        <v>117799</v>
      </c>
      <c r="E86" s="5">
        <v>5886</v>
      </c>
      <c r="G86" s="7"/>
    </row>
    <row r="87" spans="1:9" s="6" customFormat="1" ht="31.5" customHeight="1">
      <c r="A87" s="8">
        <v>1</v>
      </c>
      <c r="B87" s="11" t="s">
        <v>10</v>
      </c>
      <c r="C87" s="9">
        <v>6227</v>
      </c>
      <c r="D87" s="9">
        <v>5931</v>
      </c>
      <c r="E87" s="9">
        <v>296</v>
      </c>
      <c r="G87" s="7"/>
    </row>
    <row r="88" spans="1:9" s="6" customFormat="1" ht="31.5" customHeight="1">
      <c r="A88" s="8">
        <v>2</v>
      </c>
      <c r="B88" s="11" t="s">
        <v>26</v>
      </c>
      <c r="C88" s="9">
        <v>17850</v>
      </c>
      <c r="D88" s="9">
        <v>17000</v>
      </c>
      <c r="E88" s="9">
        <v>850</v>
      </c>
      <c r="G88" s="7"/>
    </row>
    <row r="89" spans="1:9" s="6" customFormat="1" ht="31.5" customHeight="1">
      <c r="A89" s="8">
        <v>3</v>
      </c>
      <c r="B89" s="11" t="s">
        <v>11</v>
      </c>
      <c r="C89" s="9">
        <v>71500</v>
      </c>
      <c r="D89" s="9">
        <v>68100</v>
      </c>
      <c r="E89" s="9">
        <v>3400</v>
      </c>
      <c r="G89" s="7"/>
    </row>
    <row r="90" spans="1:9" s="6" customFormat="1" ht="31.5" customHeight="1">
      <c r="A90" s="8">
        <v>4</v>
      </c>
      <c r="B90" s="11" t="s">
        <v>12</v>
      </c>
      <c r="C90" s="9">
        <v>21000</v>
      </c>
      <c r="D90" s="9">
        <v>20000</v>
      </c>
      <c r="E90" s="9">
        <v>1000</v>
      </c>
      <c r="G90" s="7"/>
    </row>
    <row r="91" spans="1:9" s="6" customFormat="1" ht="31.5" customHeight="1">
      <c r="A91" s="8">
        <v>5</v>
      </c>
      <c r="B91" s="11" t="s">
        <v>13</v>
      </c>
      <c r="C91" s="9">
        <v>989</v>
      </c>
      <c r="D91" s="9">
        <v>939</v>
      </c>
      <c r="E91" s="9">
        <v>50</v>
      </c>
      <c r="G91" s="7"/>
    </row>
    <row r="92" spans="1:9" s="6" customFormat="1" ht="31.5" customHeight="1">
      <c r="A92" s="8">
        <v>6</v>
      </c>
      <c r="B92" s="11" t="s">
        <v>14</v>
      </c>
      <c r="C92" s="9">
        <v>6119</v>
      </c>
      <c r="D92" s="9">
        <v>5829</v>
      </c>
      <c r="E92" s="9">
        <v>290</v>
      </c>
      <c r="G92" s="7"/>
    </row>
    <row r="93" spans="1:9" s="6" customFormat="1" ht="31.5" customHeight="1">
      <c r="A93" s="4" t="s">
        <v>15</v>
      </c>
      <c r="B93" s="10" t="s">
        <v>19</v>
      </c>
      <c r="C93" s="5">
        <v>6122</v>
      </c>
      <c r="D93" s="14">
        <v>5828</v>
      </c>
      <c r="E93" s="14">
        <v>294</v>
      </c>
      <c r="I93" s="7"/>
    </row>
    <row r="94" spans="1:9" s="6" customFormat="1" ht="31.5" customHeight="1">
      <c r="A94" s="4" t="s">
        <v>57</v>
      </c>
      <c r="B94" s="10" t="s">
        <v>34</v>
      </c>
      <c r="C94" s="5">
        <v>127300.5</v>
      </c>
      <c r="D94" s="5">
        <v>121203</v>
      </c>
      <c r="E94" s="5">
        <v>6097.5</v>
      </c>
      <c r="G94" s="7"/>
    </row>
    <row r="95" spans="1:9" s="6" customFormat="1" ht="31.5" customHeight="1">
      <c r="A95" s="4" t="s">
        <v>8</v>
      </c>
      <c r="B95" s="10" t="s">
        <v>9</v>
      </c>
      <c r="C95" s="5">
        <v>91300.5</v>
      </c>
      <c r="D95" s="5">
        <v>86913</v>
      </c>
      <c r="E95" s="5">
        <v>4387.5</v>
      </c>
      <c r="G95" s="7"/>
    </row>
    <row r="96" spans="1:9" s="6" customFormat="1" ht="31.5" customHeight="1">
      <c r="A96" s="8">
        <v>1</v>
      </c>
      <c r="B96" s="11" t="s">
        <v>10</v>
      </c>
      <c r="C96" s="9">
        <v>3987</v>
      </c>
      <c r="D96" s="9">
        <v>3797</v>
      </c>
      <c r="E96" s="9">
        <v>190</v>
      </c>
      <c r="G96" s="7"/>
    </row>
    <row r="97" spans="1:9" s="6" customFormat="1" ht="31.5" customHeight="1">
      <c r="A97" s="8">
        <v>2</v>
      </c>
      <c r="B97" s="11" t="s">
        <v>26</v>
      </c>
      <c r="C97" s="9">
        <v>8400</v>
      </c>
      <c r="D97" s="9">
        <v>8000</v>
      </c>
      <c r="E97" s="9">
        <v>400</v>
      </c>
      <c r="G97" s="7"/>
    </row>
    <row r="98" spans="1:9" s="6" customFormat="1" ht="31.5" customHeight="1">
      <c r="A98" s="8">
        <v>3</v>
      </c>
      <c r="B98" s="11" t="s">
        <v>11</v>
      </c>
      <c r="C98" s="9">
        <v>52127.5</v>
      </c>
      <c r="D98" s="9">
        <v>49600</v>
      </c>
      <c r="E98" s="9">
        <v>2527.5</v>
      </c>
      <c r="G98" s="7"/>
    </row>
    <row r="99" spans="1:9" s="6" customFormat="1" ht="31.5" customHeight="1">
      <c r="A99" s="8">
        <v>4</v>
      </c>
      <c r="B99" s="11" t="s">
        <v>12</v>
      </c>
      <c r="C99" s="9">
        <v>8416</v>
      </c>
      <c r="D99" s="9">
        <v>8016</v>
      </c>
      <c r="E99" s="9">
        <v>400</v>
      </c>
      <c r="G99" s="7"/>
    </row>
    <row r="100" spans="1:9" s="6" customFormat="1" ht="31.5" customHeight="1">
      <c r="A100" s="8">
        <v>5</v>
      </c>
      <c r="B100" s="11" t="s">
        <v>13</v>
      </c>
      <c r="C100" s="9">
        <v>2620</v>
      </c>
      <c r="D100" s="9">
        <v>2500</v>
      </c>
      <c r="E100" s="9">
        <v>120</v>
      </c>
      <c r="G100" s="7"/>
    </row>
    <row r="101" spans="1:9" s="6" customFormat="1" ht="31.5" customHeight="1">
      <c r="A101" s="8">
        <v>6</v>
      </c>
      <c r="B101" s="11" t="s">
        <v>14</v>
      </c>
      <c r="C101" s="9">
        <v>15750</v>
      </c>
      <c r="D101" s="9">
        <v>15000</v>
      </c>
      <c r="E101" s="9">
        <v>750</v>
      </c>
      <c r="G101" s="7"/>
    </row>
    <row r="102" spans="1:9" s="6" customFormat="1" ht="31.5" customHeight="1">
      <c r="A102" s="4" t="s">
        <v>15</v>
      </c>
      <c r="B102" s="10" t="s">
        <v>19</v>
      </c>
      <c r="C102" s="5">
        <v>36000</v>
      </c>
      <c r="D102" s="14">
        <v>34290</v>
      </c>
      <c r="E102" s="14">
        <v>1710</v>
      </c>
      <c r="I102" s="7"/>
    </row>
    <row r="103" spans="1:9" s="6" customFormat="1" ht="31.5" customHeight="1">
      <c r="A103" s="4" t="s">
        <v>58</v>
      </c>
      <c r="B103" s="10" t="s">
        <v>35</v>
      </c>
      <c r="C103" s="5">
        <v>156284</v>
      </c>
      <c r="D103" s="5">
        <v>149006</v>
      </c>
      <c r="E103" s="5">
        <v>7278</v>
      </c>
      <c r="G103" s="7"/>
    </row>
    <row r="104" spans="1:9" s="6" customFormat="1" ht="31.5" customHeight="1">
      <c r="A104" s="4" t="s">
        <v>8</v>
      </c>
      <c r="B104" s="10" t="s">
        <v>9</v>
      </c>
      <c r="C104" s="5">
        <v>124284</v>
      </c>
      <c r="D104" s="5">
        <v>118526</v>
      </c>
      <c r="E104" s="5">
        <v>5758</v>
      </c>
      <c r="G104" s="7"/>
    </row>
    <row r="105" spans="1:9" s="6" customFormat="1" ht="31.5" customHeight="1">
      <c r="A105" s="8">
        <v>1</v>
      </c>
      <c r="B105" s="11" t="s">
        <v>10</v>
      </c>
      <c r="C105" s="9">
        <v>3150</v>
      </c>
      <c r="D105" s="9">
        <v>3000</v>
      </c>
      <c r="E105" s="9">
        <v>150</v>
      </c>
      <c r="G105" s="7"/>
    </row>
    <row r="106" spans="1:9" s="6" customFormat="1" ht="31.5" customHeight="1">
      <c r="A106" s="8">
        <v>2</v>
      </c>
      <c r="B106" s="11" t="s">
        <v>26</v>
      </c>
      <c r="C106" s="9">
        <v>21000</v>
      </c>
      <c r="D106" s="9">
        <v>20000</v>
      </c>
      <c r="E106" s="9">
        <v>1000</v>
      </c>
      <c r="G106" s="7"/>
    </row>
    <row r="107" spans="1:9" s="6" customFormat="1" ht="31.5" customHeight="1">
      <c r="A107" s="8">
        <v>3</v>
      </c>
      <c r="B107" s="11" t="s">
        <v>11</v>
      </c>
      <c r="C107" s="9">
        <v>54750</v>
      </c>
      <c r="D107" s="9">
        <v>52150</v>
      </c>
      <c r="E107" s="9">
        <v>2600</v>
      </c>
      <c r="G107" s="7"/>
    </row>
    <row r="108" spans="1:9" s="6" customFormat="1" ht="31.5" customHeight="1">
      <c r="A108" s="8">
        <v>4</v>
      </c>
      <c r="B108" s="11" t="s">
        <v>12</v>
      </c>
      <c r="C108" s="9">
        <v>12600</v>
      </c>
      <c r="D108" s="9">
        <v>12000</v>
      </c>
      <c r="E108" s="9">
        <v>600</v>
      </c>
      <c r="G108" s="7"/>
    </row>
    <row r="109" spans="1:9" s="6" customFormat="1" ht="31.5" customHeight="1">
      <c r="A109" s="8">
        <v>5</v>
      </c>
      <c r="B109" s="11" t="s">
        <v>13</v>
      </c>
      <c r="C109" s="9">
        <v>1446</v>
      </c>
      <c r="D109" s="9">
        <v>1376</v>
      </c>
      <c r="E109" s="9">
        <v>70</v>
      </c>
      <c r="G109" s="7"/>
    </row>
    <row r="110" spans="1:9" s="6" customFormat="1" ht="31.5" customHeight="1">
      <c r="A110" s="8">
        <v>6</v>
      </c>
      <c r="B110" s="11" t="s">
        <v>14</v>
      </c>
      <c r="C110" s="9">
        <v>31338</v>
      </c>
      <c r="D110" s="9">
        <v>30000</v>
      </c>
      <c r="E110" s="9">
        <v>1338</v>
      </c>
      <c r="G110" s="7"/>
    </row>
    <row r="111" spans="1:9" s="6" customFormat="1" ht="27" customHeight="1">
      <c r="A111" s="4" t="s">
        <v>15</v>
      </c>
      <c r="B111" s="10" t="s">
        <v>19</v>
      </c>
      <c r="C111" s="5">
        <v>32000</v>
      </c>
      <c r="D111" s="14">
        <v>30480</v>
      </c>
      <c r="E111" s="14">
        <v>1520</v>
      </c>
      <c r="I111" s="7"/>
    </row>
    <row r="112" spans="1:9" s="6" customFormat="1" ht="30.75" customHeight="1">
      <c r="A112" s="4" t="s">
        <v>59</v>
      </c>
      <c r="B112" s="10" t="s">
        <v>36</v>
      </c>
      <c r="C112" s="5">
        <v>5204</v>
      </c>
      <c r="D112" s="5">
        <v>4954</v>
      </c>
      <c r="E112" s="5">
        <v>250</v>
      </c>
      <c r="F112" s="7"/>
    </row>
    <row r="113" spans="1:8" s="6" customFormat="1" ht="30.75" customHeight="1">
      <c r="A113" s="4" t="s">
        <v>8</v>
      </c>
      <c r="B113" s="10" t="s">
        <v>9</v>
      </c>
      <c r="C113" s="5">
        <v>3134</v>
      </c>
      <c r="D113" s="5">
        <v>2984</v>
      </c>
      <c r="E113" s="5">
        <v>150</v>
      </c>
      <c r="F113" s="7"/>
    </row>
    <row r="114" spans="1:8" s="6" customFormat="1" ht="30" customHeight="1">
      <c r="A114" s="8">
        <v>1</v>
      </c>
      <c r="B114" s="11" t="s">
        <v>12</v>
      </c>
      <c r="C114" s="9">
        <v>3134</v>
      </c>
      <c r="D114" s="9">
        <v>2984</v>
      </c>
      <c r="E114" s="9">
        <v>150</v>
      </c>
      <c r="F114" s="7"/>
    </row>
    <row r="115" spans="1:8" s="6" customFormat="1" ht="26.25" customHeight="1">
      <c r="A115" s="4" t="s">
        <v>18</v>
      </c>
      <c r="B115" s="10" t="s">
        <v>19</v>
      </c>
      <c r="C115" s="5">
        <v>2070</v>
      </c>
      <c r="D115" s="14">
        <v>1970</v>
      </c>
      <c r="E115" s="5">
        <v>100</v>
      </c>
      <c r="H115" s="7"/>
    </row>
    <row r="116" spans="1:8" s="6" customFormat="1" ht="26.25" customHeight="1">
      <c r="A116" s="4" t="s">
        <v>60</v>
      </c>
      <c r="B116" s="10" t="s">
        <v>38</v>
      </c>
      <c r="C116" s="5">
        <v>10800</v>
      </c>
      <c r="D116" s="5">
        <v>10500</v>
      </c>
      <c r="E116" s="5">
        <v>300</v>
      </c>
    </row>
    <row r="117" spans="1:8" s="6" customFormat="1" ht="35.25" customHeight="1">
      <c r="A117" s="8">
        <v>1</v>
      </c>
      <c r="B117" s="11" t="s">
        <v>37</v>
      </c>
      <c r="C117" s="9">
        <v>10800</v>
      </c>
      <c r="D117" s="9">
        <v>10500</v>
      </c>
      <c r="E117" s="9">
        <v>300</v>
      </c>
    </row>
    <row r="118" spans="1:8" s="6" customFormat="1" ht="24.95" customHeight="1">
      <c r="A118" s="4" t="s">
        <v>61</v>
      </c>
      <c r="B118" s="10" t="s">
        <v>41</v>
      </c>
      <c r="C118" s="5">
        <v>22931</v>
      </c>
      <c r="D118" s="5">
        <v>22212</v>
      </c>
      <c r="E118" s="5">
        <v>719</v>
      </c>
    </row>
    <row r="119" spans="1:8" s="6" customFormat="1" ht="34.5" customHeight="1">
      <c r="A119" s="8">
        <v>1</v>
      </c>
      <c r="B119" s="11" t="s">
        <v>39</v>
      </c>
      <c r="C119" s="9">
        <v>17000</v>
      </c>
      <c r="D119" s="9">
        <v>16500</v>
      </c>
      <c r="E119" s="9">
        <v>500</v>
      </c>
    </row>
    <row r="120" spans="1:8" s="6" customFormat="1" ht="39" customHeight="1">
      <c r="A120" s="8">
        <v>2</v>
      </c>
      <c r="B120" s="11" t="s">
        <v>40</v>
      </c>
      <c r="C120" s="9">
        <v>5931</v>
      </c>
      <c r="D120" s="9">
        <v>5712</v>
      </c>
      <c r="E120" s="9">
        <v>219</v>
      </c>
    </row>
    <row r="121" spans="1:8" s="6" customFormat="1" ht="24.95" customHeight="1">
      <c r="A121" s="4" t="s">
        <v>62</v>
      </c>
      <c r="B121" s="10" t="s">
        <v>46</v>
      </c>
      <c r="C121" s="5">
        <v>3675</v>
      </c>
      <c r="D121" s="5">
        <v>3500</v>
      </c>
      <c r="E121" s="5">
        <v>175</v>
      </c>
    </row>
    <row r="122" spans="1:8" s="6" customFormat="1" ht="32.25" customHeight="1">
      <c r="A122" s="8">
        <v>1</v>
      </c>
      <c r="B122" s="11" t="s">
        <v>42</v>
      </c>
      <c r="C122" s="9">
        <v>3675</v>
      </c>
      <c r="D122" s="9">
        <v>3500</v>
      </c>
      <c r="E122" s="9">
        <v>175</v>
      </c>
    </row>
    <row r="123" spans="1:8" s="12" customFormat="1" ht="32.25" customHeight="1">
      <c r="A123" s="8" t="s">
        <v>43</v>
      </c>
      <c r="B123" s="11" t="s">
        <v>44</v>
      </c>
      <c r="C123" s="9">
        <v>1575</v>
      </c>
      <c r="D123" s="9">
        <v>1500</v>
      </c>
      <c r="E123" s="9">
        <v>75</v>
      </c>
    </row>
    <row r="124" spans="1:8" ht="47.45" customHeight="1">
      <c r="A124" s="8" t="s">
        <v>43</v>
      </c>
      <c r="B124" s="11" t="s">
        <v>45</v>
      </c>
      <c r="C124" s="9">
        <v>2100</v>
      </c>
      <c r="D124" s="9">
        <v>2000</v>
      </c>
      <c r="E124" s="9">
        <v>100</v>
      </c>
    </row>
    <row r="125" spans="1:8" s="12" customFormat="1" ht="14.25" customHeight="1">
      <c r="A125" s="15"/>
      <c r="B125" s="16"/>
      <c r="C125" s="17"/>
      <c r="D125" s="17"/>
      <c r="E125" s="17"/>
    </row>
    <row r="126" spans="1:8">
      <c r="A126" s="18"/>
      <c r="B126" s="12"/>
      <c r="C126" s="19"/>
      <c r="D126" s="19"/>
      <c r="E126" s="19"/>
    </row>
    <row r="127" spans="1:8">
      <c r="A127" s="18"/>
      <c r="B127" s="12"/>
      <c r="C127" s="19"/>
      <c r="D127" s="19"/>
      <c r="E127" s="19"/>
    </row>
    <row r="128" spans="1:8">
      <c r="A128" s="18"/>
      <c r="B128" s="12"/>
      <c r="C128" s="19"/>
      <c r="D128" s="19"/>
      <c r="E128" s="19"/>
    </row>
  </sheetData>
  <mergeCells count="11">
    <mergeCell ref="C4:E4"/>
    <mergeCell ref="A5:A7"/>
    <mergeCell ref="B5:B7"/>
    <mergeCell ref="C5:E5"/>
    <mergeCell ref="C6:C7"/>
    <mergeCell ref="D6:E6"/>
    <mergeCell ref="K1:N1"/>
    <mergeCell ref="A1:B1"/>
    <mergeCell ref="C1:E1"/>
    <mergeCell ref="A2:E2"/>
    <mergeCell ref="A3:E3"/>
  </mergeCells>
  <printOptions horizontalCentered="1"/>
  <pageMargins left="0.19685039370078741" right="0.19685039370078741" top="0.39370078740157483" bottom="0.19685039370078741" header="0.23622047244094491" footer="0.19685039370078741"/>
  <pageSetup paperSize="9" scale="8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6"/>
  <sheetViews>
    <sheetView view="pageLayout" topLeftCell="A2" zoomScaleNormal="90" workbookViewId="0">
      <selection activeCell="J5" sqref="J5:P5"/>
    </sheetView>
  </sheetViews>
  <sheetFormatPr defaultColWidth="9.140625" defaultRowHeight="15.75"/>
  <cols>
    <col min="1" max="1" width="5.7109375" style="104" customWidth="1"/>
    <col min="2" max="2" width="58.5703125" style="235" customWidth="1"/>
    <col min="3" max="3" width="8.42578125" style="69" customWidth="1"/>
    <col min="4" max="4" width="11.28515625" style="69" customWidth="1"/>
    <col min="5" max="5" width="11" style="104" customWidth="1"/>
    <col min="6" max="6" width="8.85546875" style="104" customWidth="1"/>
    <col min="7" max="7" width="15.85546875" style="104" customWidth="1"/>
    <col min="8" max="14" width="11.85546875" style="69" customWidth="1"/>
    <col min="15" max="15" width="7.7109375" style="69" customWidth="1"/>
    <col min="16" max="16" width="13" style="69" hidden="1" customWidth="1"/>
    <col min="17" max="16384" width="9.140625" style="69"/>
  </cols>
  <sheetData>
    <row r="1" spans="1:17" ht="33" hidden="1" customHeight="1">
      <c r="A1" s="249" t="s">
        <v>134</v>
      </c>
      <c r="B1" s="249"/>
      <c r="C1" s="249"/>
      <c r="D1" s="249"/>
      <c r="E1" s="249"/>
      <c r="F1" s="249"/>
      <c r="G1" s="249"/>
      <c r="H1" s="249"/>
      <c r="I1" s="249"/>
      <c r="J1" s="249"/>
      <c r="K1" s="249"/>
      <c r="L1" s="249"/>
      <c r="M1" s="249"/>
      <c r="N1" s="249"/>
      <c r="O1" s="249"/>
      <c r="P1" s="249"/>
    </row>
    <row r="2" spans="1:17" s="237" customFormat="1" ht="22.5" customHeight="1">
      <c r="A2" s="248" t="s">
        <v>790</v>
      </c>
      <c r="B2" s="248"/>
      <c r="C2" s="248"/>
      <c r="D2" s="248"/>
      <c r="E2" s="236"/>
      <c r="F2" s="236"/>
      <c r="G2" s="236"/>
      <c r="H2" s="236"/>
      <c r="I2" s="236"/>
      <c r="J2" s="236"/>
      <c r="L2" s="245" t="s">
        <v>799</v>
      </c>
      <c r="M2" s="245"/>
      <c r="N2" s="245"/>
      <c r="O2" s="245"/>
      <c r="P2" s="238"/>
      <c r="Q2" s="238"/>
    </row>
    <row r="3" spans="1:17" ht="22.5" customHeight="1">
      <c r="A3" s="249" t="s">
        <v>798</v>
      </c>
      <c r="B3" s="249"/>
      <c r="C3" s="249"/>
      <c r="D3" s="249"/>
      <c r="E3" s="249"/>
      <c r="F3" s="249"/>
      <c r="G3" s="249"/>
      <c r="H3" s="249"/>
      <c r="I3" s="249"/>
      <c r="J3" s="249"/>
      <c r="K3" s="249"/>
      <c r="L3" s="249"/>
      <c r="M3" s="249"/>
      <c r="N3" s="249"/>
      <c r="O3" s="249"/>
      <c r="P3" s="249"/>
    </row>
    <row r="4" spans="1:17" ht="22.5" customHeight="1">
      <c r="A4" s="246" t="s">
        <v>792</v>
      </c>
      <c r="B4" s="246"/>
      <c r="C4" s="246"/>
      <c r="D4" s="246"/>
      <c r="E4" s="246"/>
      <c r="F4" s="246"/>
      <c r="G4" s="246"/>
      <c r="H4" s="246"/>
      <c r="I4" s="246"/>
      <c r="J4" s="246"/>
      <c r="K4" s="246"/>
      <c r="L4" s="246"/>
      <c r="M4" s="246"/>
      <c r="N4" s="246"/>
      <c r="O4" s="246"/>
      <c r="P4" s="246"/>
    </row>
    <row r="5" spans="1:17" ht="22.5" customHeight="1">
      <c r="A5" s="68"/>
      <c r="B5" s="105"/>
      <c r="C5" s="68"/>
      <c r="D5" s="68"/>
      <c r="E5" s="68"/>
      <c r="F5" s="68"/>
      <c r="G5" s="68"/>
      <c r="H5" s="68"/>
      <c r="I5" s="68"/>
      <c r="J5" s="277" t="s">
        <v>0</v>
      </c>
      <c r="K5" s="277"/>
      <c r="L5" s="277"/>
      <c r="M5" s="277"/>
      <c r="N5" s="277"/>
      <c r="O5" s="277"/>
      <c r="P5" s="277"/>
    </row>
    <row r="6" spans="1:17" s="73" customFormat="1" ht="29.25" customHeight="1">
      <c r="A6" s="247" t="s">
        <v>63</v>
      </c>
      <c r="B6" s="276" t="s">
        <v>135</v>
      </c>
      <c r="C6" s="247" t="s">
        <v>136</v>
      </c>
      <c r="D6" s="247" t="s">
        <v>137</v>
      </c>
      <c r="E6" s="247" t="s">
        <v>66</v>
      </c>
      <c r="F6" s="247" t="s">
        <v>138</v>
      </c>
      <c r="G6" s="247" t="s">
        <v>238</v>
      </c>
      <c r="H6" s="247"/>
      <c r="I6" s="247"/>
      <c r="J6" s="247" t="s">
        <v>239</v>
      </c>
      <c r="K6" s="247" t="s">
        <v>70</v>
      </c>
      <c r="L6" s="247"/>
      <c r="M6" s="247"/>
      <c r="N6" s="247"/>
      <c r="O6" s="247" t="s">
        <v>71</v>
      </c>
      <c r="P6" s="247" t="s">
        <v>240</v>
      </c>
    </row>
    <row r="7" spans="1:17" s="73" customFormat="1" ht="21.75" customHeight="1">
      <c r="A7" s="247"/>
      <c r="B7" s="276"/>
      <c r="C7" s="247"/>
      <c r="D7" s="247"/>
      <c r="E7" s="247"/>
      <c r="F7" s="247"/>
      <c r="G7" s="247" t="s">
        <v>141</v>
      </c>
      <c r="H7" s="247" t="s">
        <v>75</v>
      </c>
      <c r="I7" s="247" t="s">
        <v>241</v>
      </c>
      <c r="J7" s="247"/>
      <c r="K7" s="247" t="s">
        <v>75</v>
      </c>
      <c r="L7" s="247" t="s">
        <v>47</v>
      </c>
      <c r="M7" s="247"/>
      <c r="N7" s="247"/>
      <c r="O7" s="247"/>
      <c r="P7" s="247"/>
    </row>
    <row r="8" spans="1:17" s="73" customFormat="1" ht="22.5" customHeight="1">
      <c r="A8" s="247"/>
      <c r="B8" s="276"/>
      <c r="C8" s="247"/>
      <c r="D8" s="247"/>
      <c r="E8" s="247"/>
      <c r="F8" s="247"/>
      <c r="G8" s="247"/>
      <c r="H8" s="247"/>
      <c r="I8" s="247"/>
      <c r="J8" s="247"/>
      <c r="K8" s="247"/>
      <c r="L8" s="247" t="s">
        <v>242</v>
      </c>
      <c r="M8" s="247"/>
      <c r="N8" s="247" t="s">
        <v>243</v>
      </c>
      <c r="O8" s="247"/>
      <c r="P8" s="247"/>
    </row>
    <row r="9" spans="1:17" s="73" customFormat="1" ht="26.45" customHeight="1">
      <c r="A9" s="247"/>
      <c r="B9" s="276"/>
      <c r="C9" s="247"/>
      <c r="D9" s="247"/>
      <c r="E9" s="247"/>
      <c r="F9" s="247"/>
      <c r="G9" s="247"/>
      <c r="H9" s="247"/>
      <c r="I9" s="247"/>
      <c r="J9" s="247"/>
      <c r="K9" s="247"/>
      <c r="L9" s="247" t="s">
        <v>84</v>
      </c>
      <c r="M9" s="247" t="s">
        <v>244</v>
      </c>
      <c r="N9" s="247"/>
      <c r="O9" s="247"/>
      <c r="P9" s="247"/>
    </row>
    <row r="10" spans="1:17" s="73" customFormat="1" ht="14.25" customHeight="1">
      <c r="A10" s="247"/>
      <c r="B10" s="276"/>
      <c r="C10" s="247"/>
      <c r="D10" s="247"/>
      <c r="E10" s="247"/>
      <c r="F10" s="247"/>
      <c r="G10" s="247"/>
      <c r="H10" s="247"/>
      <c r="I10" s="247"/>
      <c r="J10" s="247"/>
      <c r="K10" s="247"/>
      <c r="L10" s="247"/>
      <c r="M10" s="247"/>
      <c r="N10" s="247"/>
      <c r="O10" s="247"/>
      <c r="P10" s="247"/>
    </row>
    <row r="11" spans="1:17" s="107" customFormat="1" ht="30.75" customHeight="1">
      <c r="A11" s="72" t="s">
        <v>48</v>
      </c>
      <c r="B11" s="74" t="s">
        <v>245</v>
      </c>
      <c r="C11" s="72"/>
      <c r="D11" s="106" t="e">
        <f>#REF!</f>
        <v>#REF!</v>
      </c>
      <c r="E11" s="72"/>
      <c r="F11" s="72"/>
      <c r="G11" s="106" t="e">
        <f>#REF!</f>
        <v>#REF!</v>
      </c>
      <c r="H11" s="72">
        <f>H12</f>
        <v>20190.2</v>
      </c>
      <c r="I11" s="72">
        <f t="shared" ref="I11:N11" si="0">I12</f>
        <v>14959.2</v>
      </c>
      <c r="J11" s="72">
        <f t="shared" si="0"/>
        <v>10733</v>
      </c>
      <c r="K11" s="72">
        <f t="shared" si="0"/>
        <v>9457</v>
      </c>
      <c r="L11" s="72">
        <f t="shared" si="0"/>
        <v>4457</v>
      </c>
      <c r="M11" s="72">
        <f t="shared" si="0"/>
        <v>0</v>
      </c>
      <c r="N11" s="72">
        <f t="shared" si="0"/>
        <v>5000</v>
      </c>
      <c r="O11" s="72"/>
      <c r="P11" s="72"/>
    </row>
    <row r="12" spans="1:17" s="110" customFormat="1" ht="30.75" customHeight="1">
      <c r="A12" s="72" t="s">
        <v>8</v>
      </c>
      <c r="B12" s="74" t="s">
        <v>246</v>
      </c>
      <c r="C12" s="72"/>
      <c r="D12" s="108"/>
      <c r="E12" s="86"/>
      <c r="F12" s="86"/>
      <c r="G12" s="109">
        <v>16</v>
      </c>
      <c r="H12" s="108">
        <f t="shared" ref="H12:N12" si="1">SUM(H13:H13)</f>
        <v>20190.2</v>
      </c>
      <c r="I12" s="108">
        <f t="shared" si="1"/>
        <v>14959.2</v>
      </c>
      <c r="J12" s="108">
        <f t="shared" si="1"/>
        <v>10733</v>
      </c>
      <c r="K12" s="108">
        <f t="shared" si="1"/>
        <v>9457</v>
      </c>
      <c r="L12" s="108">
        <f t="shared" si="1"/>
        <v>4457</v>
      </c>
      <c r="M12" s="108">
        <f t="shared" si="1"/>
        <v>0</v>
      </c>
      <c r="N12" s="108">
        <f t="shared" si="1"/>
        <v>5000</v>
      </c>
      <c r="O12" s="108"/>
      <c r="P12" s="108"/>
    </row>
    <row r="13" spans="1:17" s="110" customFormat="1" ht="30.75" customHeight="1">
      <c r="A13" s="77">
        <v>1</v>
      </c>
      <c r="B13" s="111" t="s">
        <v>247</v>
      </c>
      <c r="C13" s="112">
        <v>7901363</v>
      </c>
      <c r="D13" s="113" t="s">
        <v>248</v>
      </c>
      <c r="E13" s="114" t="s">
        <v>249</v>
      </c>
      <c r="F13" s="113" t="s">
        <v>250</v>
      </c>
      <c r="G13" s="77" t="s">
        <v>251</v>
      </c>
      <c r="H13" s="47">
        <v>20190.2</v>
      </c>
      <c r="I13" s="47">
        <f>H13-5231</f>
        <v>14959.2</v>
      </c>
      <c r="J13" s="87">
        <v>10733</v>
      </c>
      <c r="K13" s="87">
        <v>9457</v>
      </c>
      <c r="L13" s="87">
        <v>4457</v>
      </c>
      <c r="M13" s="87"/>
      <c r="N13" s="87">
        <v>5000</v>
      </c>
      <c r="O13" s="77"/>
      <c r="P13" s="115" t="s">
        <v>252</v>
      </c>
    </row>
    <row r="14" spans="1:17" s="107" customFormat="1" ht="30.75" customHeight="1">
      <c r="A14" s="72" t="s">
        <v>50</v>
      </c>
      <c r="B14" s="74" t="s">
        <v>253</v>
      </c>
      <c r="C14" s="72"/>
      <c r="D14" s="106" t="e">
        <f>#REF!</f>
        <v>#REF!</v>
      </c>
      <c r="E14" s="72"/>
      <c r="F14" s="72"/>
      <c r="G14" s="106" t="e">
        <f>#REF!</f>
        <v>#REF!</v>
      </c>
      <c r="H14" s="72">
        <f>H15</f>
        <v>40697</v>
      </c>
      <c r="I14" s="72">
        <f t="shared" ref="I14:N14" si="2">I15</f>
        <v>40697</v>
      </c>
      <c r="J14" s="72">
        <f t="shared" si="2"/>
        <v>0</v>
      </c>
      <c r="K14" s="72">
        <f t="shared" si="2"/>
        <v>10000</v>
      </c>
      <c r="L14" s="72">
        <f t="shared" si="2"/>
        <v>0</v>
      </c>
      <c r="M14" s="72">
        <f t="shared" si="2"/>
        <v>0</v>
      </c>
      <c r="N14" s="72">
        <f t="shared" si="2"/>
        <v>10000</v>
      </c>
      <c r="O14" s="72"/>
      <c r="P14" s="72"/>
    </row>
    <row r="15" spans="1:17" s="110" customFormat="1" ht="30.75" customHeight="1">
      <c r="A15" s="72" t="s">
        <v>8</v>
      </c>
      <c r="B15" s="74" t="s">
        <v>254</v>
      </c>
      <c r="C15" s="72"/>
      <c r="D15" s="108"/>
      <c r="E15" s="86"/>
      <c r="F15" s="86"/>
      <c r="G15" s="109">
        <v>16</v>
      </c>
      <c r="H15" s="108">
        <f t="shared" ref="H15:N15" si="3">SUM(H16:H16)</f>
        <v>40697</v>
      </c>
      <c r="I15" s="108">
        <f t="shared" si="3"/>
        <v>40697</v>
      </c>
      <c r="J15" s="108">
        <f t="shared" si="3"/>
        <v>0</v>
      </c>
      <c r="K15" s="108">
        <f t="shared" si="3"/>
        <v>10000</v>
      </c>
      <c r="L15" s="108">
        <f t="shared" si="3"/>
        <v>0</v>
      </c>
      <c r="M15" s="108">
        <f t="shared" si="3"/>
        <v>0</v>
      </c>
      <c r="N15" s="108">
        <f t="shared" si="3"/>
        <v>10000</v>
      </c>
      <c r="O15" s="108"/>
      <c r="P15" s="108"/>
    </row>
    <row r="16" spans="1:17" s="121" customFormat="1" ht="30.75" customHeight="1">
      <c r="A16" s="77">
        <v>1</v>
      </c>
      <c r="B16" s="116" t="s">
        <v>255</v>
      </c>
      <c r="C16" s="117"/>
      <c r="D16" s="118" t="s">
        <v>256</v>
      </c>
      <c r="E16" s="119"/>
      <c r="F16" s="118" t="s">
        <v>257</v>
      </c>
      <c r="G16" s="120" t="s">
        <v>258</v>
      </c>
      <c r="H16" s="86">
        <v>40697</v>
      </c>
      <c r="I16" s="86">
        <v>40697</v>
      </c>
      <c r="J16" s="87"/>
      <c r="K16" s="87">
        <v>10000</v>
      </c>
      <c r="L16" s="87"/>
      <c r="M16" s="87"/>
      <c r="N16" s="87">
        <v>10000</v>
      </c>
      <c r="O16" s="87"/>
      <c r="P16" s="87"/>
    </row>
    <row r="17" spans="1:16" s="107" customFormat="1" ht="30.75" customHeight="1">
      <c r="A17" s="72" t="s">
        <v>51</v>
      </c>
      <c r="B17" s="74" t="s">
        <v>259</v>
      </c>
      <c r="C17" s="72"/>
      <c r="D17" s="119"/>
      <c r="E17" s="119"/>
      <c r="F17" s="119"/>
      <c r="G17" s="119"/>
      <c r="H17" s="72">
        <f>H18</f>
        <v>2041.3</v>
      </c>
      <c r="I17" s="72">
        <f t="shared" ref="I17:N17" si="4">I18</f>
        <v>2041.3</v>
      </c>
      <c r="J17" s="72">
        <f t="shared" si="4"/>
        <v>1990.3</v>
      </c>
      <c r="K17" s="72">
        <f t="shared" si="4"/>
        <v>51</v>
      </c>
      <c r="L17" s="72">
        <f t="shared" si="4"/>
        <v>51</v>
      </c>
      <c r="M17" s="72">
        <f t="shared" si="4"/>
        <v>0</v>
      </c>
      <c r="N17" s="72">
        <f t="shared" si="4"/>
        <v>0</v>
      </c>
      <c r="O17" s="72"/>
      <c r="P17" s="106" t="e">
        <f>#REF!+#REF!+#REF!+84700</f>
        <v>#REF!</v>
      </c>
    </row>
    <row r="18" spans="1:16" s="107" customFormat="1" ht="30.75" customHeight="1">
      <c r="A18" s="72" t="s">
        <v>8</v>
      </c>
      <c r="B18" s="74" t="s">
        <v>260</v>
      </c>
      <c r="C18" s="106">
        <v>3</v>
      </c>
      <c r="D18" s="72"/>
      <c r="E18" s="72"/>
      <c r="F18" s="72"/>
      <c r="G18" s="72"/>
      <c r="H18" s="72">
        <f>SUM(H19:H19)</f>
        <v>2041.3</v>
      </c>
      <c r="I18" s="72">
        <f t="shared" ref="I18:N18" si="5">SUM(I19:I19)</f>
        <v>2041.3</v>
      </c>
      <c r="J18" s="72">
        <f t="shared" si="5"/>
        <v>1990.3</v>
      </c>
      <c r="K18" s="72">
        <f t="shared" si="5"/>
        <v>51</v>
      </c>
      <c r="L18" s="72">
        <f t="shared" si="5"/>
        <v>51</v>
      </c>
      <c r="M18" s="72">
        <f t="shared" si="5"/>
        <v>0</v>
      </c>
      <c r="N18" s="72">
        <f t="shared" si="5"/>
        <v>0</v>
      </c>
      <c r="O18" s="106"/>
      <c r="P18" s="72"/>
    </row>
    <row r="19" spans="1:16" s="124" customFormat="1" ht="30.75" customHeight="1">
      <c r="A19" s="83">
        <v>1</v>
      </c>
      <c r="B19" s="122" t="s">
        <v>261</v>
      </c>
      <c r="C19" s="87"/>
      <c r="D19" s="87" t="s">
        <v>262</v>
      </c>
      <c r="E19" s="87"/>
      <c r="F19" s="87" t="s">
        <v>263</v>
      </c>
      <c r="G19" s="87" t="s">
        <v>264</v>
      </c>
      <c r="H19" s="87">
        <v>2041.3</v>
      </c>
      <c r="I19" s="87">
        <v>2041.3</v>
      </c>
      <c r="J19" s="87">
        <v>1990.3</v>
      </c>
      <c r="K19" s="77">
        <v>51</v>
      </c>
      <c r="L19" s="77">
        <v>51</v>
      </c>
      <c r="M19" s="77"/>
      <c r="N19" s="77"/>
      <c r="O19" s="123" t="s">
        <v>265</v>
      </c>
      <c r="P19" s="87" t="s">
        <v>259</v>
      </c>
    </row>
    <row r="20" spans="1:16" s="107" customFormat="1" ht="30.75" customHeight="1">
      <c r="A20" s="72" t="s">
        <v>52</v>
      </c>
      <c r="B20" s="74" t="s">
        <v>266</v>
      </c>
      <c r="C20" s="72"/>
      <c r="D20" s="119"/>
      <c r="E20" s="119"/>
      <c r="F20" s="119"/>
      <c r="G20" s="119"/>
      <c r="H20" s="72">
        <f>H21</f>
        <v>149060</v>
      </c>
      <c r="I20" s="72">
        <f t="shared" ref="I20:N20" si="6">I21</f>
        <v>19000</v>
      </c>
      <c r="J20" s="72">
        <f t="shared" si="6"/>
        <v>62169</v>
      </c>
      <c r="K20" s="72">
        <f t="shared" si="6"/>
        <v>10000</v>
      </c>
      <c r="L20" s="72">
        <f t="shared" si="6"/>
        <v>10000</v>
      </c>
      <c r="M20" s="72">
        <f t="shared" si="6"/>
        <v>0</v>
      </c>
      <c r="N20" s="72">
        <f t="shared" si="6"/>
        <v>0</v>
      </c>
      <c r="O20" s="72"/>
      <c r="P20" s="106" t="e">
        <f>#REF!+#REF!+#REF!+84700</f>
        <v>#REF!</v>
      </c>
    </row>
    <row r="21" spans="1:16" s="71" customFormat="1" ht="30.75" customHeight="1">
      <c r="A21" s="72" t="s">
        <v>8</v>
      </c>
      <c r="B21" s="74" t="s">
        <v>246</v>
      </c>
      <c r="C21" s="106">
        <v>9</v>
      </c>
      <c r="D21" s="72"/>
      <c r="E21" s="72"/>
      <c r="F21" s="72"/>
      <c r="G21" s="72"/>
      <c r="H21" s="108">
        <f t="shared" ref="H21:N21" si="7">SUM(H22:H22)</f>
        <v>149060</v>
      </c>
      <c r="I21" s="108">
        <f t="shared" si="7"/>
        <v>19000</v>
      </c>
      <c r="J21" s="108">
        <f t="shared" si="7"/>
        <v>62169</v>
      </c>
      <c r="K21" s="108">
        <f t="shared" si="7"/>
        <v>10000</v>
      </c>
      <c r="L21" s="108">
        <f t="shared" si="7"/>
        <v>10000</v>
      </c>
      <c r="M21" s="108">
        <f t="shared" si="7"/>
        <v>0</v>
      </c>
      <c r="N21" s="108">
        <f t="shared" si="7"/>
        <v>0</v>
      </c>
      <c r="O21" s="109"/>
      <c r="P21" s="77"/>
    </row>
    <row r="22" spans="1:16" s="71" customFormat="1" ht="30.75" customHeight="1">
      <c r="A22" s="77">
        <v>1</v>
      </c>
      <c r="B22" s="125" t="s">
        <v>267</v>
      </c>
      <c r="C22" s="97"/>
      <c r="D22" s="126" t="s">
        <v>268</v>
      </c>
      <c r="E22" s="127"/>
      <c r="F22" s="126" t="s">
        <v>161</v>
      </c>
      <c r="G22" s="126" t="s">
        <v>269</v>
      </c>
      <c r="H22" s="126">
        <v>149060</v>
      </c>
      <c r="I22" s="126">
        <v>19000</v>
      </c>
      <c r="J22" s="77">
        <v>62169</v>
      </c>
      <c r="K22" s="77">
        <v>10000</v>
      </c>
      <c r="L22" s="118">
        <v>10000</v>
      </c>
      <c r="M22" s="118"/>
      <c r="N22" s="118"/>
      <c r="O22" s="128"/>
      <c r="P22" s="129" t="s">
        <v>270</v>
      </c>
    </row>
    <row r="23" spans="1:16" s="107" customFormat="1" ht="30.75" customHeight="1">
      <c r="A23" s="72" t="s">
        <v>53</v>
      </c>
      <c r="B23" s="74" t="s">
        <v>163</v>
      </c>
      <c r="C23" s="72"/>
      <c r="D23" s="119"/>
      <c r="E23" s="119"/>
      <c r="F23" s="119"/>
      <c r="G23" s="119"/>
      <c r="H23" s="72">
        <f>H24+H26</f>
        <v>3507339.9342450001</v>
      </c>
      <c r="I23" s="72">
        <f t="shared" ref="I23:N23" si="8">I24+I26</f>
        <v>3403444.6118049999</v>
      </c>
      <c r="J23" s="72">
        <f t="shared" si="8"/>
        <v>1317849</v>
      </c>
      <c r="K23" s="72">
        <f t="shared" si="8"/>
        <v>137340</v>
      </c>
      <c r="L23" s="72">
        <f t="shared" si="8"/>
        <v>137340</v>
      </c>
      <c r="M23" s="72">
        <f t="shared" si="8"/>
        <v>0</v>
      </c>
      <c r="N23" s="72">
        <f t="shared" si="8"/>
        <v>0</v>
      </c>
      <c r="O23" s="72"/>
      <c r="P23" s="106" t="e">
        <f>#REF!+#REF!+#REF!+84700</f>
        <v>#REF!</v>
      </c>
    </row>
    <row r="24" spans="1:16" s="130" customFormat="1" ht="30.75" customHeight="1">
      <c r="A24" s="72" t="s">
        <v>8</v>
      </c>
      <c r="B24" s="74" t="s">
        <v>271</v>
      </c>
      <c r="C24" s="106">
        <v>9</v>
      </c>
      <c r="D24" s="72"/>
      <c r="E24" s="72"/>
      <c r="F24" s="72"/>
      <c r="G24" s="72"/>
      <c r="H24" s="72">
        <f>SUM(H25:H25)</f>
        <v>12510.611805</v>
      </c>
      <c r="I24" s="72">
        <f t="shared" ref="I24:N24" si="9">SUM(I25:I25)</f>
        <v>12510.611805</v>
      </c>
      <c r="J24" s="72">
        <f t="shared" si="9"/>
        <v>10600</v>
      </c>
      <c r="K24" s="72">
        <f t="shared" si="9"/>
        <v>1911</v>
      </c>
      <c r="L24" s="72">
        <f t="shared" si="9"/>
        <v>1911</v>
      </c>
      <c r="M24" s="72">
        <f t="shared" si="9"/>
        <v>0</v>
      </c>
      <c r="N24" s="72">
        <f t="shared" si="9"/>
        <v>0</v>
      </c>
      <c r="O24" s="106"/>
      <c r="P24" s="77"/>
    </row>
    <row r="25" spans="1:16" s="132" customFormat="1" ht="30.75" customHeight="1">
      <c r="A25" s="77">
        <v>1</v>
      </c>
      <c r="B25" s="78" t="s">
        <v>272</v>
      </c>
      <c r="C25" s="97">
        <v>7502187</v>
      </c>
      <c r="D25" s="97" t="s">
        <v>273</v>
      </c>
      <c r="E25" s="97"/>
      <c r="F25" s="97" t="s">
        <v>274</v>
      </c>
      <c r="G25" s="97" t="s">
        <v>275</v>
      </c>
      <c r="H25" s="87">
        <v>12510.611805</v>
      </c>
      <c r="I25" s="87">
        <v>12510.611805</v>
      </c>
      <c r="J25" s="87">
        <v>10600</v>
      </c>
      <c r="K25" s="77">
        <v>1911</v>
      </c>
      <c r="L25" s="77">
        <v>1911</v>
      </c>
      <c r="M25" s="77"/>
      <c r="N25" s="77"/>
      <c r="O25" s="131"/>
      <c r="P25" s="97" t="s">
        <v>276</v>
      </c>
    </row>
    <row r="26" spans="1:16" s="130" customFormat="1" ht="30.75" customHeight="1">
      <c r="A26" s="72" t="s">
        <v>15</v>
      </c>
      <c r="B26" s="74" t="s">
        <v>246</v>
      </c>
      <c r="C26" s="106">
        <v>6</v>
      </c>
      <c r="D26" s="72"/>
      <c r="E26" s="72"/>
      <c r="F26" s="72"/>
      <c r="G26" s="72"/>
      <c r="H26" s="72">
        <f>SUM(H27:H31)</f>
        <v>3494829.3224400003</v>
      </c>
      <c r="I26" s="72">
        <f t="shared" ref="I26:N26" si="10">SUM(I27:I31)</f>
        <v>3390934</v>
      </c>
      <c r="J26" s="72">
        <f t="shared" si="10"/>
        <v>1307249</v>
      </c>
      <c r="K26" s="72">
        <f t="shared" si="10"/>
        <v>135429</v>
      </c>
      <c r="L26" s="72">
        <f t="shared" si="10"/>
        <v>135429</v>
      </c>
      <c r="M26" s="72">
        <f t="shared" si="10"/>
        <v>0</v>
      </c>
      <c r="N26" s="72">
        <f t="shared" si="10"/>
        <v>0</v>
      </c>
      <c r="O26" s="106"/>
      <c r="P26" s="77"/>
    </row>
    <row r="27" spans="1:16" s="130" customFormat="1" ht="30.75" customHeight="1">
      <c r="A27" s="77">
        <v>1</v>
      </c>
      <c r="B27" s="96" t="s">
        <v>277</v>
      </c>
      <c r="C27" s="79">
        <v>7822140</v>
      </c>
      <c r="D27" s="77" t="s">
        <v>278</v>
      </c>
      <c r="E27" s="77" t="s">
        <v>279</v>
      </c>
      <c r="F27" s="79" t="s">
        <v>124</v>
      </c>
      <c r="G27" s="79" t="s">
        <v>280</v>
      </c>
      <c r="H27" s="77">
        <v>84900</v>
      </c>
      <c r="I27" s="77">
        <v>75900</v>
      </c>
      <c r="J27" s="77">
        <v>30174</v>
      </c>
      <c r="K27" s="77">
        <v>10000</v>
      </c>
      <c r="L27" s="77">
        <v>10000</v>
      </c>
      <c r="M27" s="77"/>
      <c r="N27" s="77"/>
      <c r="O27" s="77" t="s">
        <v>281</v>
      </c>
      <c r="P27" s="97" t="s">
        <v>276</v>
      </c>
    </row>
    <row r="28" spans="1:16" s="71" customFormat="1" ht="30.75" customHeight="1">
      <c r="A28" s="77">
        <v>2</v>
      </c>
      <c r="B28" s="78" t="s">
        <v>282</v>
      </c>
      <c r="C28" s="97">
        <v>7010475</v>
      </c>
      <c r="D28" s="77" t="s">
        <v>283</v>
      </c>
      <c r="E28" s="133" t="s">
        <v>284</v>
      </c>
      <c r="F28" s="97" t="s">
        <v>285</v>
      </c>
      <c r="G28" s="133" t="s">
        <v>286</v>
      </c>
      <c r="H28" s="97">
        <v>100324.32244</v>
      </c>
      <c r="I28" s="77">
        <v>5429</v>
      </c>
      <c r="J28" s="77">
        <v>94895</v>
      </c>
      <c r="K28" s="77">
        <v>5429</v>
      </c>
      <c r="L28" s="77">
        <v>5429</v>
      </c>
      <c r="M28" s="77"/>
      <c r="N28" s="77"/>
      <c r="O28" s="128"/>
      <c r="P28" s="83" t="s">
        <v>276</v>
      </c>
    </row>
    <row r="29" spans="1:16" s="71" customFormat="1" ht="30.75" customHeight="1">
      <c r="A29" s="77">
        <v>3</v>
      </c>
      <c r="B29" s="134" t="s">
        <v>287</v>
      </c>
      <c r="C29" s="77"/>
      <c r="D29" s="77" t="s">
        <v>288</v>
      </c>
      <c r="E29" s="135" t="s">
        <v>289</v>
      </c>
      <c r="F29" s="77" t="s">
        <v>290</v>
      </c>
      <c r="G29" s="66" t="s">
        <v>291</v>
      </c>
      <c r="H29" s="66">
        <v>3197956</v>
      </c>
      <c r="I29" s="66">
        <v>3197956</v>
      </c>
      <c r="J29" s="77">
        <f>7465+1154000</f>
        <v>1161465</v>
      </c>
      <c r="K29" s="77">
        <v>100000</v>
      </c>
      <c r="L29" s="77">
        <v>100000</v>
      </c>
      <c r="M29" s="136"/>
      <c r="N29" s="77"/>
      <c r="O29" s="77"/>
      <c r="P29" s="113" t="s">
        <v>292</v>
      </c>
    </row>
    <row r="30" spans="1:16" s="124" customFormat="1" ht="30.75" customHeight="1">
      <c r="A30" s="77">
        <v>4</v>
      </c>
      <c r="B30" s="111" t="s">
        <v>293</v>
      </c>
      <c r="C30" s="112">
        <v>7887734</v>
      </c>
      <c r="D30" s="113" t="s">
        <v>294</v>
      </c>
      <c r="E30" s="137" t="s">
        <v>295</v>
      </c>
      <c r="F30" s="113" t="s">
        <v>250</v>
      </c>
      <c r="G30" s="114" t="s">
        <v>296</v>
      </c>
      <c r="H30" s="87">
        <v>61739</v>
      </c>
      <c r="I30" s="87">
        <v>61739</v>
      </c>
      <c r="J30" s="87">
        <v>14200</v>
      </c>
      <c r="K30" s="87">
        <v>10000</v>
      </c>
      <c r="L30" s="87">
        <v>10000</v>
      </c>
      <c r="M30" s="87"/>
      <c r="N30" s="87"/>
      <c r="O30" s="87"/>
      <c r="P30" s="83" t="s">
        <v>276</v>
      </c>
    </row>
    <row r="31" spans="1:16" s="124" customFormat="1" ht="30.75" customHeight="1">
      <c r="A31" s="77">
        <v>5</v>
      </c>
      <c r="B31" s="96" t="s">
        <v>297</v>
      </c>
      <c r="C31" s="77">
        <v>7944001</v>
      </c>
      <c r="D31" s="113" t="s">
        <v>298</v>
      </c>
      <c r="E31" s="113"/>
      <c r="F31" s="113" t="s">
        <v>250</v>
      </c>
      <c r="G31" s="138" t="s">
        <v>299</v>
      </c>
      <c r="H31" s="47">
        <v>49910</v>
      </c>
      <c r="I31" s="47">
        <v>49910</v>
      </c>
      <c r="J31" s="87">
        <v>6515</v>
      </c>
      <c r="K31" s="87">
        <v>10000</v>
      </c>
      <c r="L31" s="139">
        <v>10000</v>
      </c>
      <c r="M31" s="87"/>
      <c r="N31" s="87"/>
      <c r="O31" s="87"/>
      <c r="P31" s="83" t="s">
        <v>276</v>
      </c>
    </row>
    <row r="32" spans="1:16" s="107" customFormat="1" ht="30.75" customHeight="1">
      <c r="A32" s="72" t="s">
        <v>54</v>
      </c>
      <c r="B32" s="74" t="s">
        <v>300</v>
      </c>
      <c r="C32" s="72"/>
      <c r="D32" s="119"/>
      <c r="E32" s="119"/>
      <c r="F32" s="119"/>
      <c r="G32" s="119"/>
      <c r="H32" s="72">
        <f>H33+H38</f>
        <v>1579174.6</v>
      </c>
      <c r="I32" s="72">
        <f t="shared" ref="I32:N32" si="11">I33+I38</f>
        <v>683304.6</v>
      </c>
      <c r="J32" s="72">
        <f t="shared" si="11"/>
        <v>1267434</v>
      </c>
      <c r="K32" s="72">
        <f t="shared" si="11"/>
        <v>131851</v>
      </c>
      <c r="L32" s="72">
        <f t="shared" si="11"/>
        <v>74851</v>
      </c>
      <c r="M32" s="72">
        <f t="shared" si="11"/>
        <v>931</v>
      </c>
      <c r="N32" s="72">
        <f t="shared" si="11"/>
        <v>57000</v>
      </c>
      <c r="O32" s="72"/>
      <c r="P32" s="106" t="e">
        <f>#REF!+#REF!+#REF!+84700</f>
        <v>#REF!</v>
      </c>
    </row>
    <row r="33" spans="1:16" s="130" customFormat="1" ht="30.75" customHeight="1">
      <c r="A33" s="72" t="s">
        <v>8</v>
      </c>
      <c r="B33" s="74" t="s">
        <v>271</v>
      </c>
      <c r="C33" s="106">
        <v>9</v>
      </c>
      <c r="D33" s="72"/>
      <c r="E33" s="72"/>
      <c r="F33" s="72"/>
      <c r="G33" s="72"/>
      <c r="H33" s="72">
        <f>SUM(H34:H37)</f>
        <v>1090516</v>
      </c>
      <c r="I33" s="72">
        <f t="shared" ref="I33:N33" si="12">SUM(I34:I37)</f>
        <v>287777</v>
      </c>
      <c r="J33" s="72">
        <f t="shared" si="12"/>
        <v>953163</v>
      </c>
      <c r="K33" s="72">
        <f t="shared" si="12"/>
        <v>57300</v>
      </c>
      <c r="L33" s="72">
        <f t="shared" si="12"/>
        <v>42300</v>
      </c>
      <c r="M33" s="72">
        <f t="shared" si="12"/>
        <v>0</v>
      </c>
      <c r="N33" s="72">
        <f t="shared" si="12"/>
        <v>15000</v>
      </c>
      <c r="O33" s="106"/>
      <c r="P33" s="77"/>
    </row>
    <row r="34" spans="1:16" s="142" customFormat="1" ht="30.75" customHeight="1">
      <c r="A34" s="77">
        <v>1</v>
      </c>
      <c r="B34" s="90" t="s">
        <v>301</v>
      </c>
      <c r="C34" s="66"/>
      <c r="D34" s="66" t="s">
        <v>302</v>
      </c>
      <c r="E34" s="66"/>
      <c r="F34" s="66" t="s">
        <v>303</v>
      </c>
      <c r="G34" s="66" t="s">
        <v>304</v>
      </c>
      <c r="H34" s="140">
        <v>79096</v>
      </c>
      <c r="I34" s="140">
        <v>67452</v>
      </c>
      <c r="J34" s="141">
        <v>63955</v>
      </c>
      <c r="K34" s="77">
        <v>5000</v>
      </c>
      <c r="L34" s="77">
        <v>5000</v>
      </c>
      <c r="M34" s="77"/>
      <c r="N34" s="77"/>
      <c r="O34" s="123"/>
      <c r="P34" s="77" t="s">
        <v>305</v>
      </c>
    </row>
    <row r="35" spans="1:16" s="143" customFormat="1" ht="30.75" customHeight="1">
      <c r="A35" s="77">
        <v>2</v>
      </c>
      <c r="B35" s="90" t="s">
        <v>306</v>
      </c>
      <c r="C35" s="77">
        <v>7836697</v>
      </c>
      <c r="D35" s="77" t="s">
        <v>307</v>
      </c>
      <c r="E35" s="77" t="s">
        <v>308</v>
      </c>
      <c r="F35" s="66" t="s">
        <v>309</v>
      </c>
      <c r="G35" s="66" t="s">
        <v>310</v>
      </c>
      <c r="H35" s="66">
        <v>106318</v>
      </c>
      <c r="I35" s="77">
        <v>106318</v>
      </c>
      <c r="J35" s="77">
        <v>80255</v>
      </c>
      <c r="K35" s="77">
        <v>20000</v>
      </c>
      <c r="L35" s="77">
        <v>5000</v>
      </c>
      <c r="M35" s="77"/>
      <c r="N35" s="77">
        <v>15000</v>
      </c>
      <c r="O35" s="128"/>
      <c r="P35" s="77" t="s">
        <v>305</v>
      </c>
    </row>
    <row r="36" spans="1:16" s="71" customFormat="1" ht="30.75" customHeight="1">
      <c r="A36" s="77">
        <v>3</v>
      </c>
      <c r="B36" s="96" t="s">
        <v>311</v>
      </c>
      <c r="C36" s="97">
        <v>7415611</v>
      </c>
      <c r="D36" s="77" t="s">
        <v>312</v>
      </c>
      <c r="E36" s="77" t="s">
        <v>313</v>
      </c>
      <c r="F36" s="77" t="s">
        <v>314</v>
      </c>
      <c r="G36" s="77" t="s">
        <v>315</v>
      </c>
      <c r="H36" s="77">
        <v>10163</v>
      </c>
      <c r="I36" s="77">
        <v>4065</v>
      </c>
      <c r="J36" s="77">
        <v>6632</v>
      </c>
      <c r="K36" s="77">
        <v>2300</v>
      </c>
      <c r="L36" s="77">
        <v>2300</v>
      </c>
      <c r="M36" s="77"/>
      <c r="N36" s="77"/>
      <c r="O36" s="128"/>
      <c r="P36" s="77" t="s">
        <v>305</v>
      </c>
    </row>
    <row r="37" spans="1:16" s="146" customFormat="1" ht="30.75" customHeight="1">
      <c r="A37" s="77">
        <v>4</v>
      </c>
      <c r="B37" s="144" t="s">
        <v>316</v>
      </c>
      <c r="C37" s="77">
        <v>7637464</v>
      </c>
      <c r="D37" s="97" t="s">
        <v>317</v>
      </c>
      <c r="E37" s="77" t="s">
        <v>295</v>
      </c>
      <c r="F37" s="97" t="s">
        <v>318</v>
      </c>
      <c r="G37" s="77" t="s">
        <v>319</v>
      </c>
      <c r="H37" s="145">
        <v>894939</v>
      </c>
      <c r="I37" s="77">
        <v>109942</v>
      </c>
      <c r="J37" s="77">
        <v>802321</v>
      </c>
      <c r="K37" s="77">
        <v>30000</v>
      </c>
      <c r="L37" s="77">
        <v>30000</v>
      </c>
      <c r="M37" s="77"/>
      <c r="N37" s="77"/>
      <c r="O37" s="128"/>
      <c r="P37" s="77" t="s">
        <v>305</v>
      </c>
    </row>
    <row r="38" spans="1:16" s="71" customFormat="1" ht="30.75" customHeight="1">
      <c r="A38" s="72" t="s">
        <v>15</v>
      </c>
      <c r="B38" s="74" t="s">
        <v>246</v>
      </c>
      <c r="C38" s="106">
        <v>9</v>
      </c>
      <c r="D38" s="72"/>
      <c r="E38" s="72"/>
      <c r="F38" s="72"/>
      <c r="G38" s="72"/>
      <c r="H38" s="108">
        <f>SUM(H39:H45)</f>
        <v>488658.6</v>
      </c>
      <c r="I38" s="108">
        <f t="shared" ref="I38:N38" si="13">SUM(I39:I45)</f>
        <v>395527.6</v>
      </c>
      <c r="J38" s="108">
        <f t="shared" si="13"/>
        <v>314271</v>
      </c>
      <c r="K38" s="108">
        <f t="shared" si="13"/>
        <v>74551</v>
      </c>
      <c r="L38" s="108">
        <f t="shared" si="13"/>
        <v>32551</v>
      </c>
      <c r="M38" s="108">
        <f t="shared" si="13"/>
        <v>931</v>
      </c>
      <c r="N38" s="108">
        <f t="shared" si="13"/>
        <v>42000</v>
      </c>
      <c r="O38" s="109"/>
      <c r="P38" s="77"/>
    </row>
    <row r="39" spans="1:16" s="71" customFormat="1" ht="30.75" customHeight="1">
      <c r="A39" s="77">
        <v>1</v>
      </c>
      <c r="B39" s="78" t="s">
        <v>320</v>
      </c>
      <c r="C39" s="97"/>
      <c r="D39" s="97" t="s">
        <v>321</v>
      </c>
      <c r="E39" s="97" t="s">
        <v>322</v>
      </c>
      <c r="F39" s="97" t="s">
        <v>225</v>
      </c>
      <c r="G39" s="97" t="s">
        <v>323</v>
      </c>
      <c r="H39" s="87">
        <v>342956</v>
      </c>
      <c r="I39" s="77">
        <v>249825</v>
      </c>
      <c r="J39" s="77">
        <v>209278</v>
      </c>
      <c r="K39" s="77">
        <v>48494</v>
      </c>
      <c r="L39" s="77">
        <v>23494</v>
      </c>
      <c r="M39" s="77"/>
      <c r="N39" s="77">
        <v>25000</v>
      </c>
      <c r="O39" s="128"/>
      <c r="P39" s="77" t="s">
        <v>305</v>
      </c>
    </row>
    <row r="40" spans="1:16" s="110" customFormat="1" ht="30.75" customHeight="1">
      <c r="A40" s="77">
        <v>2</v>
      </c>
      <c r="B40" s="111" t="s">
        <v>324</v>
      </c>
      <c r="C40" s="112">
        <v>7917855</v>
      </c>
      <c r="D40" s="113" t="s">
        <v>325</v>
      </c>
      <c r="E40" s="114" t="s">
        <v>326</v>
      </c>
      <c r="F40" s="113" t="s">
        <v>250</v>
      </c>
      <c r="G40" s="77" t="s">
        <v>327</v>
      </c>
      <c r="H40" s="47">
        <v>13619</v>
      </c>
      <c r="I40" s="47">
        <v>13619</v>
      </c>
      <c r="J40" s="87">
        <v>11500</v>
      </c>
      <c r="K40" s="87">
        <v>2119</v>
      </c>
      <c r="L40" s="87">
        <v>2119</v>
      </c>
      <c r="M40" s="87"/>
      <c r="N40" s="87"/>
      <c r="O40" s="77"/>
      <c r="P40" s="77" t="s">
        <v>328</v>
      </c>
    </row>
    <row r="41" spans="1:16" s="110" customFormat="1" ht="30.75" customHeight="1">
      <c r="A41" s="77">
        <v>3</v>
      </c>
      <c r="B41" s="96" t="s">
        <v>329</v>
      </c>
      <c r="C41" s="77">
        <v>7922828</v>
      </c>
      <c r="D41" s="77" t="s">
        <v>330</v>
      </c>
      <c r="E41" s="114" t="s">
        <v>326</v>
      </c>
      <c r="F41" s="113" t="s">
        <v>250</v>
      </c>
      <c r="G41" s="86" t="s">
        <v>331</v>
      </c>
      <c r="H41" s="86">
        <v>44998</v>
      </c>
      <c r="I41" s="86">
        <v>44998</v>
      </c>
      <c r="J41" s="87">
        <v>23993</v>
      </c>
      <c r="K41" s="87">
        <v>11007</v>
      </c>
      <c r="L41" s="87">
        <v>6007</v>
      </c>
      <c r="M41" s="87"/>
      <c r="N41" s="87">
        <v>5000</v>
      </c>
      <c r="O41" s="77"/>
      <c r="P41" s="77" t="s">
        <v>328</v>
      </c>
    </row>
    <row r="42" spans="1:16" s="110" customFormat="1" ht="30.75" customHeight="1">
      <c r="A42" s="77">
        <v>4</v>
      </c>
      <c r="B42" s="90" t="s">
        <v>332</v>
      </c>
      <c r="C42" s="66">
        <v>7908845</v>
      </c>
      <c r="D42" s="77" t="s">
        <v>333</v>
      </c>
      <c r="E42" s="77" t="s">
        <v>334</v>
      </c>
      <c r="F42" s="77" t="s">
        <v>335</v>
      </c>
      <c r="G42" s="66" t="s">
        <v>336</v>
      </c>
      <c r="H42" s="66">
        <v>67507</v>
      </c>
      <c r="I42" s="66">
        <v>67507</v>
      </c>
      <c r="J42" s="87">
        <v>60500</v>
      </c>
      <c r="K42" s="87">
        <v>5000</v>
      </c>
      <c r="L42" s="87"/>
      <c r="M42" s="87"/>
      <c r="N42" s="87">
        <v>5000</v>
      </c>
      <c r="O42" s="77"/>
      <c r="P42" s="77" t="s">
        <v>328</v>
      </c>
    </row>
    <row r="43" spans="1:16" s="121" customFormat="1" ht="30.75" customHeight="1">
      <c r="A43" s="77">
        <v>5</v>
      </c>
      <c r="B43" s="116" t="s">
        <v>337</v>
      </c>
      <c r="C43" s="117">
        <v>8039578</v>
      </c>
      <c r="D43" s="118" t="s">
        <v>338</v>
      </c>
      <c r="E43" s="118" t="s">
        <v>313</v>
      </c>
      <c r="F43" s="118" t="s">
        <v>290</v>
      </c>
      <c r="G43" s="147" t="s">
        <v>339</v>
      </c>
      <c r="H43" s="148">
        <v>14956.8</v>
      </c>
      <c r="I43" s="148">
        <v>14956.8</v>
      </c>
      <c r="J43" s="87">
        <v>7000</v>
      </c>
      <c r="K43" s="87">
        <v>5000</v>
      </c>
      <c r="L43" s="87"/>
      <c r="M43" s="87"/>
      <c r="N43" s="87">
        <v>5000</v>
      </c>
      <c r="O43" s="87"/>
      <c r="P43" s="77" t="s">
        <v>328</v>
      </c>
    </row>
    <row r="44" spans="1:16" s="110" customFormat="1" ht="30.75" customHeight="1">
      <c r="A44" s="77">
        <v>6</v>
      </c>
      <c r="B44" s="96" t="s">
        <v>340</v>
      </c>
      <c r="C44" s="77">
        <v>8051593</v>
      </c>
      <c r="D44" s="77" t="s">
        <v>325</v>
      </c>
      <c r="E44" s="86" t="s">
        <v>295</v>
      </c>
      <c r="F44" s="113" t="s">
        <v>290</v>
      </c>
      <c r="G44" s="86" t="s">
        <v>341</v>
      </c>
      <c r="H44" s="86">
        <v>4621.8</v>
      </c>
      <c r="I44" s="86">
        <v>4621.8</v>
      </c>
      <c r="J44" s="87">
        <v>2000</v>
      </c>
      <c r="K44" s="87">
        <v>2000</v>
      </c>
      <c r="L44" s="87"/>
      <c r="M44" s="87"/>
      <c r="N44" s="87">
        <v>2000</v>
      </c>
      <c r="O44" s="77"/>
      <c r="P44" s="77" t="s">
        <v>328</v>
      </c>
    </row>
    <row r="45" spans="1:16" s="110" customFormat="1" ht="30.75" customHeight="1">
      <c r="A45" s="77">
        <v>7</v>
      </c>
      <c r="B45" s="149" t="s">
        <v>342</v>
      </c>
      <c r="C45" s="77"/>
      <c r="D45" s="77"/>
      <c r="E45" s="86"/>
      <c r="F45" s="113"/>
      <c r="G45" s="86"/>
      <c r="H45" s="86"/>
      <c r="I45" s="86"/>
      <c r="J45" s="87"/>
      <c r="K45" s="150">
        <v>931</v>
      </c>
      <c r="L45" s="150">
        <v>931</v>
      </c>
      <c r="M45" s="150">
        <v>931</v>
      </c>
      <c r="N45" s="150"/>
      <c r="O45" s="150"/>
      <c r="P45" s="150">
        <v>931</v>
      </c>
    </row>
    <row r="46" spans="1:16" s="107" customFormat="1" ht="30.75" customHeight="1">
      <c r="A46" s="72" t="s">
        <v>55</v>
      </c>
      <c r="B46" s="74" t="s">
        <v>152</v>
      </c>
      <c r="C46" s="72"/>
      <c r="D46" s="119"/>
      <c r="E46" s="119"/>
      <c r="F46" s="119"/>
      <c r="G46" s="119"/>
      <c r="H46" s="72">
        <f>H47+H50</f>
        <v>107762.801255</v>
      </c>
      <c r="I46" s="72">
        <f t="shared" ref="I46:N46" si="14">I47+I50</f>
        <v>116612.56971099999</v>
      </c>
      <c r="J46" s="72">
        <f t="shared" si="14"/>
        <v>91921</v>
      </c>
      <c r="K46" s="72">
        <f t="shared" si="14"/>
        <v>14859</v>
      </c>
      <c r="L46" s="72">
        <f t="shared" si="14"/>
        <v>14859</v>
      </c>
      <c r="M46" s="72">
        <f t="shared" si="14"/>
        <v>0</v>
      </c>
      <c r="N46" s="72">
        <f t="shared" si="14"/>
        <v>0</v>
      </c>
      <c r="O46" s="72"/>
      <c r="P46" s="106" t="e">
        <f>#REF!+#REF!+#REF!+84700</f>
        <v>#REF!</v>
      </c>
    </row>
    <row r="47" spans="1:16" s="130" customFormat="1" ht="30.75" customHeight="1">
      <c r="A47" s="72" t="s">
        <v>8</v>
      </c>
      <c r="B47" s="74" t="s">
        <v>260</v>
      </c>
      <c r="C47" s="106">
        <v>10</v>
      </c>
      <c r="D47" s="72"/>
      <c r="E47" s="72"/>
      <c r="F47" s="72"/>
      <c r="G47" s="72"/>
      <c r="H47" s="72">
        <f>SUM(H48:H49)</f>
        <v>26465.801254999998</v>
      </c>
      <c r="I47" s="72">
        <f t="shared" ref="I47:N47" si="15">SUM(I48:I49)</f>
        <v>16466</v>
      </c>
      <c r="J47" s="72">
        <f t="shared" si="15"/>
        <v>21759</v>
      </c>
      <c r="K47" s="72">
        <f t="shared" si="15"/>
        <v>4707</v>
      </c>
      <c r="L47" s="72">
        <f t="shared" si="15"/>
        <v>4707</v>
      </c>
      <c r="M47" s="72">
        <f t="shared" si="15"/>
        <v>0</v>
      </c>
      <c r="N47" s="72">
        <f t="shared" si="15"/>
        <v>0</v>
      </c>
      <c r="O47" s="106"/>
      <c r="P47" s="77"/>
    </row>
    <row r="48" spans="1:16" s="71" customFormat="1" ht="30.75" customHeight="1">
      <c r="A48" s="77">
        <v>1</v>
      </c>
      <c r="B48" s="151" t="s">
        <v>343</v>
      </c>
      <c r="C48" s="97"/>
      <c r="D48" s="97" t="s">
        <v>344</v>
      </c>
      <c r="E48" s="152" t="s">
        <v>345</v>
      </c>
      <c r="F48" s="152" t="s">
        <v>346</v>
      </c>
      <c r="G48" s="153" t="s">
        <v>347</v>
      </c>
      <c r="H48" s="153">
        <v>17583.801254999998</v>
      </c>
      <c r="I48" s="87">
        <v>7584</v>
      </c>
      <c r="J48" s="77">
        <v>15759</v>
      </c>
      <c r="K48" s="77">
        <v>1825</v>
      </c>
      <c r="L48" s="118">
        <v>1825</v>
      </c>
      <c r="M48" s="77"/>
      <c r="N48" s="77"/>
      <c r="O48" s="123" t="s">
        <v>265</v>
      </c>
      <c r="P48" s="77" t="s">
        <v>348</v>
      </c>
    </row>
    <row r="49" spans="1:16" s="71" customFormat="1" ht="30.75" customHeight="1">
      <c r="A49" s="77">
        <v>2</v>
      </c>
      <c r="B49" s="78" t="s">
        <v>349</v>
      </c>
      <c r="C49" s="77"/>
      <c r="D49" s="77" t="s">
        <v>350</v>
      </c>
      <c r="E49" s="77" t="s">
        <v>351</v>
      </c>
      <c r="F49" s="77" t="s">
        <v>309</v>
      </c>
      <c r="G49" s="77" t="s">
        <v>352</v>
      </c>
      <c r="H49" s="87">
        <v>8882</v>
      </c>
      <c r="I49" s="87">
        <v>8882</v>
      </c>
      <c r="J49" s="77">
        <v>6000</v>
      </c>
      <c r="K49" s="77">
        <v>2882</v>
      </c>
      <c r="L49" s="118">
        <v>2882</v>
      </c>
      <c r="M49" s="77"/>
      <c r="N49" s="77"/>
      <c r="O49" s="123" t="s">
        <v>265</v>
      </c>
      <c r="P49" s="77" t="s">
        <v>348</v>
      </c>
    </row>
    <row r="50" spans="1:16" s="71" customFormat="1" ht="30.75" customHeight="1">
      <c r="A50" s="72" t="s">
        <v>15</v>
      </c>
      <c r="B50" s="74" t="s">
        <v>246</v>
      </c>
      <c r="C50" s="106" t="s">
        <v>353</v>
      </c>
      <c r="D50" s="72"/>
      <c r="E50" s="72"/>
      <c r="F50" s="72"/>
      <c r="G50" s="72"/>
      <c r="H50" s="154">
        <f>SUM(H51:H52)</f>
        <v>81297</v>
      </c>
      <c r="I50" s="154">
        <f t="shared" ref="I50:N50" si="16">SUM(I51:I52)</f>
        <v>100146.56971099999</v>
      </c>
      <c r="J50" s="154">
        <f t="shared" si="16"/>
        <v>70162</v>
      </c>
      <c r="K50" s="154">
        <f t="shared" si="16"/>
        <v>10152</v>
      </c>
      <c r="L50" s="154">
        <f t="shared" si="16"/>
        <v>10152</v>
      </c>
      <c r="M50" s="154">
        <f t="shared" si="16"/>
        <v>0</v>
      </c>
      <c r="N50" s="154">
        <f t="shared" si="16"/>
        <v>0</v>
      </c>
      <c r="O50" s="155"/>
      <c r="P50" s="77"/>
    </row>
    <row r="51" spans="1:16" s="71" customFormat="1" ht="30.75" customHeight="1">
      <c r="A51" s="77">
        <v>1</v>
      </c>
      <c r="B51" s="96" t="s">
        <v>354</v>
      </c>
      <c r="C51" s="114">
        <v>7261212</v>
      </c>
      <c r="D51" s="77" t="s">
        <v>155</v>
      </c>
      <c r="E51" s="77"/>
      <c r="F51" s="77" t="s">
        <v>355</v>
      </c>
      <c r="G51" s="156" t="s">
        <v>356</v>
      </c>
      <c r="H51" s="157">
        <v>55740</v>
      </c>
      <c r="I51" s="157">
        <v>55740</v>
      </c>
      <c r="J51" s="87">
        <v>51388</v>
      </c>
      <c r="K51" s="77">
        <v>3000</v>
      </c>
      <c r="L51" s="77">
        <v>3000</v>
      </c>
      <c r="M51" s="77"/>
      <c r="N51" s="77"/>
      <c r="O51" s="131"/>
      <c r="P51" s="77" t="s">
        <v>348</v>
      </c>
    </row>
    <row r="52" spans="1:16" s="71" customFormat="1" ht="30.75" customHeight="1">
      <c r="A52" s="77">
        <v>2</v>
      </c>
      <c r="B52" s="96" t="s">
        <v>357</v>
      </c>
      <c r="C52" s="77" t="s">
        <v>358</v>
      </c>
      <c r="D52" s="77" t="s">
        <v>359</v>
      </c>
      <c r="E52" s="77"/>
      <c r="F52" s="77" t="s">
        <v>360</v>
      </c>
      <c r="G52" s="77" t="s">
        <v>361</v>
      </c>
      <c r="H52" s="158">
        <v>25557</v>
      </c>
      <c r="I52" s="158">
        <v>44406.569710999996</v>
      </c>
      <c r="J52" s="87">
        <v>18774</v>
      </c>
      <c r="K52" s="87">
        <v>7152</v>
      </c>
      <c r="L52" s="87">
        <v>7152</v>
      </c>
      <c r="M52" s="87"/>
      <c r="N52" s="87"/>
      <c r="O52" s="128" t="s">
        <v>362</v>
      </c>
      <c r="P52" s="77" t="s">
        <v>348</v>
      </c>
    </row>
    <row r="53" spans="1:16" s="107" customFormat="1" ht="30.75" customHeight="1">
      <c r="A53" s="72" t="s">
        <v>56</v>
      </c>
      <c r="B53" s="74" t="s">
        <v>363</v>
      </c>
      <c r="C53" s="72"/>
      <c r="D53" s="106" t="e">
        <f>#REF!</f>
        <v>#REF!</v>
      </c>
      <c r="E53" s="72"/>
      <c r="F53" s="72"/>
      <c r="G53" s="106" t="e">
        <f>#REF!</f>
        <v>#REF!</v>
      </c>
      <c r="H53" s="72">
        <f>H54</f>
        <v>59930</v>
      </c>
      <c r="I53" s="72">
        <f t="shared" ref="I53:N53" si="17">I54</f>
        <v>59930</v>
      </c>
      <c r="J53" s="72">
        <f t="shared" si="17"/>
        <v>7300</v>
      </c>
      <c r="K53" s="72">
        <f t="shared" si="17"/>
        <v>20000</v>
      </c>
      <c r="L53" s="72">
        <f t="shared" si="17"/>
        <v>5000</v>
      </c>
      <c r="M53" s="72">
        <f t="shared" si="17"/>
        <v>0</v>
      </c>
      <c r="N53" s="72">
        <f t="shared" si="17"/>
        <v>15000</v>
      </c>
      <c r="O53" s="72"/>
      <c r="P53" s="72"/>
    </row>
    <row r="54" spans="1:16" s="162" customFormat="1" ht="30.75" customHeight="1">
      <c r="A54" s="72" t="s">
        <v>8</v>
      </c>
      <c r="B54" s="159" t="s">
        <v>246</v>
      </c>
      <c r="C54" s="154"/>
      <c r="D54" s="72"/>
      <c r="E54" s="72"/>
      <c r="F54" s="160"/>
      <c r="G54" s="72"/>
      <c r="H54" s="161">
        <f t="shared" ref="H54:N54" si="18">SUM(H55:H55)</f>
        <v>59930</v>
      </c>
      <c r="I54" s="161">
        <f t="shared" si="18"/>
        <v>59930</v>
      </c>
      <c r="J54" s="161">
        <f t="shared" si="18"/>
        <v>7300</v>
      </c>
      <c r="K54" s="161">
        <f t="shared" si="18"/>
        <v>20000</v>
      </c>
      <c r="L54" s="161">
        <f t="shared" si="18"/>
        <v>5000</v>
      </c>
      <c r="M54" s="161">
        <f t="shared" si="18"/>
        <v>0</v>
      </c>
      <c r="N54" s="161">
        <f t="shared" si="18"/>
        <v>15000</v>
      </c>
      <c r="O54" s="154"/>
      <c r="P54" s="91"/>
    </row>
    <row r="55" spans="1:16" s="110" customFormat="1" ht="30.75" customHeight="1">
      <c r="A55" s="77">
        <v>1</v>
      </c>
      <c r="B55" s="96" t="s">
        <v>364</v>
      </c>
      <c r="C55" s="163">
        <v>8000320</v>
      </c>
      <c r="D55" s="77" t="s">
        <v>294</v>
      </c>
      <c r="E55" s="86"/>
      <c r="F55" s="113" t="s">
        <v>161</v>
      </c>
      <c r="G55" s="86" t="s">
        <v>365</v>
      </c>
      <c r="H55" s="86">
        <v>59930</v>
      </c>
      <c r="I55" s="86">
        <v>59930</v>
      </c>
      <c r="J55" s="87">
        <v>7300</v>
      </c>
      <c r="K55" s="87">
        <v>20000</v>
      </c>
      <c r="L55" s="139">
        <v>5000</v>
      </c>
      <c r="M55" s="87"/>
      <c r="N55" s="87">
        <v>15000</v>
      </c>
      <c r="O55" s="87"/>
      <c r="P55" s="66" t="s">
        <v>363</v>
      </c>
    </row>
    <row r="56" spans="1:16" s="107" customFormat="1" ht="30.75" customHeight="1">
      <c r="A56" s="72" t="s">
        <v>57</v>
      </c>
      <c r="B56" s="74" t="s">
        <v>366</v>
      </c>
      <c r="C56" s="72"/>
      <c r="D56" s="119"/>
      <c r="E56" s="119"/>
      <c r="F56" s="119"/>
      <c r="G56" s="119"/>
      <c r="H56" s="72">
        <f>H57</f>
        <v>22946</v>
      </c>
      <c r="I56" s="72">
        <f t="shared" ref="I56:N56" si="19">I57</f>
        <v>22946</v>
      </c>
      <c r="J56" s="72">
        <f t="shared" si="19"/>
        <v>2000</v>
      </c>
      <c r="K56" s="72">
        <f t="shared" si="19"/>
        <v>8500</v>
      </c>
      <c r="L56" s="72">
        <f t="shared" si="19"/>
        <v>8500</v>
      </c>
      <c r="M56" s="72">
        <f t="shared" si="19"/>
        <v>0</v>
      </c>
      <c r="N56" s="72">
        <f t="shared" si="19"/>
        <v>0</v>
      </c>
      <c r="O56" s="72"/>
      <c r="P56" s="106" t="e">
        <f>#REF!+#REF!+#REF!+84700</f>
        <v>#REF!</v>
      </c>
    </row>
    <row r="57" spans="1:16" s="71" customFormat="1" ht="30.75" customHeight="1">
      <c r="A57" s="72" t="s">
        <v>8</v>
      </c>
      <c r="B57" s="74" t="s">
        <v>246</v>
      </c>
      <c r="C57" s="106">
        <v>9</v>
      </c>
      <c r="D57" s="72"/>
      <c r="E57" s="72"/>
      <c r="F57" s="72"/>
      <c r="G57" s="72"/>
      <c r="H57" s="108">
        <f t="shared" ref="H57:N57" si="20">SUM(H58:H58)</f>
        <v>22946</v>
      </c>
      <c r="I57" s="108">
        <f t="shared" si="20"/>
        <v>22946</v>
      </c>
      <c r="J57" s="108">
        <f t="shared" si="20"/>
        <v>2000</v>
      </c>
      <c r="K57" s="108">
        <f t="shared" si="20"/>
        <v>8500</v>
      </c>
      <c r="L57" s="108">
        <f t="shared" si="20"/>
        <v>8500</v>
      </c>
      <c r="M57" s="108">
        <f t="shared" si="20"/>
        <v>0</v>
      </c>
      <c r="N57" s="108">
        <f t="shared" si="20"/>
        <v>0</v>
      </c>
      <c r="O57" s="109"/>
      <c r="P57" s="77"/>
    </row>
    <row r="58" spans="1:16" s="71" customFormat="1" ht="30.75" customHeight="1">
      <c r="A58" s="77">
        <v>1</v>
      </c>
      <c r="B58" s="164" t="s">
        <v>367</v>
      </c>
      <c r="C58" s="77"/>
      <c r="D58" s="77"/>
      <c r="E58" s="77"/>
      <c r="F58" s="77"/>
      <c r="G58" s="77" t="s">
        <v>368</v>
      </c>
      <c r="H58" s="77">
        <v>22946</v>
      </c>
      <c r="I58" s="77">
        <v>22946</v>
      </c>
      <c r="J58" s="77">
        <v>2000</v>
      </c>
      <c r="K58" s="77">
        <v>8500</v>
      </c>
      <c r="L58" s="77">
        <v>8500</v>
      </c>
      <c r="M58" s="77"/>
      <c r="N58" s="77"/>
      <c r="O58" s="128"/>
      <c r="P58" s="66" t="s">
        <v>369</v>
      </c>
    </row>
    <row r="59" spans="1:16" s="107" customFormat="1" ht="30.75" customHeight="1">
      <c r="A59" s="72" t="s">
        <v>58</v>
      </c>
      <c r="B59" s="74" t="s">
        <v>370</v>
      </c>
      <c r="C59" s="72"/>
      <c r="D59" s="119"/>
      <c r="E59" s="119"/>
      <c r="F59" s="119"/>
      <c r="G59" s="119"/>
      <c r="H59" s="72">
        <f>H60+H61</f>
        <v>10500</v>
      </c>
      <c r="I59" s="72">
        <f t="shared" ref="I59:N59" si="21">I60+I61</f>
        <v>10500</v>
      </c>
      <c r="J59" s="72">
        <f t="shared" si="21"/>
        <v>7500</v>
      </c>
      <c r="K59" s="72">
        <f t="shared" si="21"/>
        <v>123000</v>
      </c>
      <c r="L59" s="72">
        <f t="shared" si="21"/>
        <v>18000</v>
      </c>
      <c r="M59" s="72">
        <f t="shared" si="21"/>
        <v>0</v>
      </c>
      <c r="N59" s="72">
        <f t="shared" si="21"/>
        <v>105000</v>
      </c>
      <c r="O59" s="72"/>
      <c r="P59" s="106" t="e">
        <f>#REF!+#REF!+#REF!+84700</f>
        <v>#REF!</v>
      </c>
    </row>
    <row r="60" spans="1:16" s="169" customFormat="1" ht="30.75" customHeight="1">
      <c r="A60" s="94" t="s">
        <v>8</v>
      </c>
      <c r="B60" s="165" t="s">
        <v>371</v>
      </c>
      <c r="C60" s="166"/>
      <c r="D60" s="167"/>
      <c r="E60" s="167"/>
      <c r="F60" s="167"/>
      <c r="G60" s="167"/>
      <c r="H60" s="166"/>
      <c r="I60" s="166"/>
      <c r="J60" s="166"/>
      <c r="K60" s="72">
        <v>120000</v>
      </c>
      <c r="L60" s="72">
        <v>15000</v>
      </c>
      <c r="M60" s="166"/>
      <c r="N60" s="72">
        <v>105000</v>
      </c>
      <c r="O60" s="166"/>
      <c r="P60" s="168"/>
    </row>
    <row r="61" spans="1:16" s="71" customFormat="1" ht="30.75" customHeight="1">
      <c r="A61" s="72" t="s">
        <v>15</v>
      </c>
      <c r="B61" s="74" t="s">
        <v>246</v>
      </c>
      <c r="C61" s="106">
        <v>9</v>
      </c>
      <c r="D61" s="72"/>
      <c r="E61" s="72"/>
      <c r="F61" s="72"/>
      <c r="G61" s="72"/>
      <c r="H61" s="108">
        <f t="shared" ref="H61:N61" si="22">SUM(H62:H62)</f>
        <v>10500</v>
      </c>
      <c r="I61" s="108">
        <f t="shared" si="22"/>
        <v>10500</v>
      </c>
      <c r="J61" s="108">
        <f t="shared" si="22"/>
        <v>7500</v>
      </c>
      <c r="K61" s="108">
        <f t="shared" si="22"/>
        <v>3000</v>
      </c>
      <c r="L61" s="108">
        <f t="shared" si="22"/>
        <v>3000</v>
      </c>
      <c r="M61" s="108">
        <f t="shared" si="22"/>
        <v>0</v>
      </c>
      <c r="N61" s="108">
        <f t="shared" si="22"/>
        <v>0</v>
      </c>
      <c r="O61" s="109"/>
      <c r="P61" s="77"/>
    </row>
    <row r="62" spans="1:16" s="71" customFormat="1" ht="30.75" customHeight="1">
      <c r="A62" s="77">
        <v>1</v>
      </c>
      <c r="B62" s="164" t="s">
        <v>372</v>
      </c>
      <c r="C62" s="77"/>
      <c r="D62" s="77" t="s">
        <v>373</v>
      </c>
      <c r="E62" s="77"/>
      <c r="F62" s="77" t="s">
        <v>290</v>
      </c>
      <c r="G62" s="147" t="s">
        <v>374</v>
      </c>
      <c r="H62" s="148">
        <v>10500</v>
      </c>
      <c r="I62" s="148">
        <v>10500</v>
      </c>
      <c r="J62" s="77">
        <v>7500</v>
      </c>
      <c r="K62" s="77">
        <v>3000</v>
      </c>
      <c r="L62" s="77">
        <v>3000</v>
      </c>
      <c r="M62" s="77"/>
      <c r="N62" s="77"/>
      <c r="O62" s="128"/>
      <c r="P62" s="66" t="s">
        <v>370</v>
      </c>
    </row>
    <row r="63" spans="1:16" s="107" customFormat="1" ht="30.75" customHeight="1">
      <c r="A63" s="72" t="s">
        <v>59</v>
      </c>
      <c r="B63" s="74" t="s">
        <v>375</v>
      </c>
      <c r="C63" s="72"/>
      <c r="D63" s="119"/>
      <c r="E63" s="119"/>
      <c r="F63" s="119"/>
      <c r="G63" s="119"/>
      <c r="H63" s="72">
        <f>H64</f>
        <v>218916.8</v>
      </c>
      <c r="I63" s="72">
        <f t="shared" ref="I63:N63" si="23">I64</f>
        <v>218916.8</v>
      </c>
      <c r="J63" s="72">
        <f t="shared" si="23"/>
        <v>16552</v>
      </c>
      <c r="K63" s="72">
        <f t="shared" si="23"/>
        <v>13669</v>
      </c>
      <c r="L63" s="72">
        <f t="shared" si="23"/>
        <v>13669</v>
      </c>
      <c r="M63" s="72">
        <f t="shared" si="23"/>
        <v>0</v>
      </c>
      <c r="N63" s="72">
        <f t="shared" si="23"/>
        <v>0</v>
      </c>
      <c r="O63" s="72"/>
      <c r="P63" s="106" t="e">
        <f>#REF!+#REF!+#REF!+84700</f>
        <v>#REF!</v>
      </c>
    </row>
    <row r="64" spans="1:16" s="71" customFormat="1" ht="30.75" customHeight="1">
      <c r="A64" s="72" t="s">
        <v>8</v>
      </c>
      <c r="B64" s="74" t="s">
        <v>246</v>
      </c>
      <c r="C64" s="106">
        <v>9</v>
      </c>
      <c r="D64" s="72"/>
      <c r="E64" s="72"/>
      <c r="F64" s="72"/>
      <c r="G64" s="72"/>
      <c r="H64" s="108">
        <f>SUM(H65:H67)</f>
        <v>218916.8</v>
      </c>
      <c r="I64" s="108">
        <f t="shared" ref="I64:N64" si="24">SUM(I65:I67)</f>
        <v>218916.8</v>
      </c>
      <c r="J64" s="108">
        <f t="shared" si="24"/>
        <v>16552</v>
      </c>
      <c r="K64" s="108">
        <f t="shared" si="24"/>
        <v>13669</v>
      </c>
      <c r="L64" s="108">
        <f t="shared" si="24"/>
        <v>13669</v>
      </c>
      <c r="M64" s="108">
        <f t="shared" si="24"/>
        <v>0</v>
      </c>
      <c r="N64" s="108">
        <f t="shared" si="24"/>
        <v>0</v>
      </c>
      <c r="O64" s="109"/>
      <c r="P64" s="77"/>
    </row>
    <row r="65" spans="1:16" s="71" customFormat="1" ht="30.75" customHeight="1">
      <c r="A65" s="77">
        <v>1</v>
      </c>
      <c r="B65" s="78" t="s">
        <v>376</v>
      </c>
      <c r="C65" s="97">
        <v>7870977</v>
      </c>
      <c r="D65" s="97" t="s">
        <v>344</v>
      </c>
      <c r="E65" s="97"/>
      <c r="F65" s="97" t="s">
        <v>309</v>
      </c>
      <c r="G65" s="97" t="s">
        <v>377</v>
      </c>
      <c r="H65" s="87">
        <v>7181.8</v>
      </c>
      <c r="I65" s="87">
        <v>7181.8</v>
      </c>
      <c r="J65" s="77">
        <v>5513</v>
      </c>
      <c r="K65" s="77">
        <v>1669</v>
      </c>
      <c r="L65" s="77">
        <v>1669</v>
      </c>
      <c r="M65" s="77"/>
      <c r="N65" s="77"/>
      <c r="O65" s="131"/>
      <c r="P65" s="77" t="s">
        <v>378</v>
      </c>
    </row>
    <row r="66" spans="1:16" s="71" customFormat="1" ht="30.75" customHeight="1">
      <c r="A66" s="77">
        <v>2</v>
      </c>
      <c r="B66" s="164" t="s">
        <v>379</v>
      </c>
      <c r="C66" s="77"/>
      <c r="D66" s="77" t="s">
        <v>380</v>
      </c>
      <c r="E66" s="77"/>
      <c r="F66" s="77"/>
      <c r="G66" s="147" t="s">
        <v>374</v>
      </c>
      <c r="H66" s="148">
        <v>14000</v>
      </c>
      <c r="I66" s="148">
        <v>14000</v>
      </c>
      <c r="J66" s="77">
        <v>165</v>
      </c>
      <c r="K66" s="77">
        <v>10000</v>
      </c>
      <c r="L66" s="77">
        <v>10000</v>
      </c>
      <c r="M66" s="77"/>
      <c r="N66" s="77"/>
      <c r="O66" s="128"/>
      <c r="P66" s="66" t="s">
        <v>378</v>
      </c>
    </row>
    <row r="67" spans="1:16" s="110" customFormat="1" ht="30.75" customHeight="1">
      <c r="A67" s="77">
        <v>3</v>
      </c>
      <c r="B67" s="96" t="s">
        <v>381</v>
      </c>
      <c r="C67" s="114">
        <v>7926866</v>
      </c>
      <c r="D67" s="77" t="s">
        <v>344</v>
      </c>
      <c r="E67" s="137" t="s">
        <v>382</v>
      </c>
      <c r="F67" s="113" t="s">
        <v>250</v>
      </c>
      <c r="G67" s="113" t="s">
        <v>383</v>
      </c>
      <c r="H67" s="86">
        <v>197735</v>
      </c>
      <c r="I67" s="86">
        <v>197735</v>
      </c>
      <c r="J67" s="87">
        <v>10874</v>
      </c>
      <c r="K67" s="87">
        <v>2000</v>
      </c>
      <c r="L67" s="87">
        <v>2000</v>
      </c>
      <c r="M67" s="87"/>
      <c r="N67" s="87"/>
      <c r="O67" s="77"/>
      <c r="P67" s="77" t="s">
        <v>378</v>
      </c>
    </row>
    <row r="68" spans="1:16" s="107" customFormat="1" ht="30.75" customHeight="1">
      <c r="A68" s="72" t="s">
        <v>60</v>
      </c>
      <c r="B68" s="74" t="s">
        <v>384</v>
      </c>
      <c r="C68" s="72"/>
      <c r="D68" s="119"/>
      <c r="E68" s="119"/>
      <c r="F68" s="119"/>
      <c r="G68" s="119"/>
      <c r="H68" s="72">
        <f>H69</f>
        <v>0</v>
      </c>
      <c r="I68" s="72">
        <f t="shared" ref="I68:N68" si="25">I69</f>
        <v>0</v>
      </c>
      <c r="J68" s="72">
        <f t="shared" si="25"/>
        <v>0</v>
      </c>
      <c r="K68" s="72">
        <f t="shared" si="25"/>
        <v>3000</v>
      </c>
      <c r="L68" s="72">
        <f t="shared" si="25"/>
        <v>3000</v>
      </c>
      <c r="M68" s="72">
        <f t="shared" si="25"/>
        <v>0</v>
      </c>
      <c r="N68" s="72">
        <f t="shared" si="25"/>
        <v>0</v>
      </c>
      <c r="O68" s="72"/>
      <c r="P68" s="106" t="e">
        <f>#REF!+#REF!+#REF!+84700</f>
        <v>#REF!</v>
      </c>
    </row>
    <row r="69" spans="1:16" s="171" customFormat="1" ht="30.75" customHeight="1">
      <c r="A69" s="97">
        <v>1</v>
      </c>
      <c r="B69" s="78" t="s">
        <v>385</v>
      </c>
      <c r="C69" s="136"/>
      <c r="D69" s="170"/>
      <c r="E69" s="170"/>
      <c r="F69" s="170"/>
      <c r="G69" s="170"/>
      <c r="H69" s="136"/>
      <c r="I69" s="136"/>
      <c r="J69" s="136"/>
      <c r="K69" s="77">
        <v>3000</v>
      </c>
      <c r="L69" s="77">
        <v>3000</v>
      </c>
      <c r="M69" s="136"/>
      <c r="N69" s="136"/>
      <c r="O69" s="136"/>
      <c r="P69" s="77" t="s">
        <v>384</v>
      </c>
    </row>
    <row r="70" spans="1:16" s="107" customFormat="1" ht="30.75" customHeight="1">
      <c r="A70" s="72" t="s">
        <v>61</v>
      </c>
      <c r="B70" s="74" t="s">
        <v>386</v>
      </c>
      <c r="C70" s="72"/>
      <c r="D70" s="119"/>
      <c r="E70" s="119"/>
      <c r="F70" s="119"/>
      <c r="G70" s="119"/>
      <c r="H70" s="72">
        <f>H71</f>
        <v>0</v>
      </c>
      <c r="I70" s="72">
        <f t="shared" ref="I70:N70" si="26">I71</f>
        <v>0</v>
      </c>
      <c r="J70" s="72">
        <f t="shared" si="26"/>
        <v>0</v>
      </c>
      <c r="K70" s="72">
        <f t="shared" si="26"/>
        <v>3000</v>
      </c>
      <c r="L70" s="72">
        <f t="shared" si="26"/>
        <v>3000</v>
      </c>
      <c r="M70" s="72">
        <f t="shared" si="26"/>
        <v>0</v>
      </c>
      <c r="N70" s="72">
        <f t="shared" si="26"/>
        <v>0</v>
      </c>
      <c r="O70" s="72"/>
      <c r="P70" s="106" t="e">
        <f>#REF!+#REF!+#REF!+84700</f>
        <v>#REF!</v>
      </c>
    </row>
    <row r="71" spans="1:16" s="171" customFormat="1" ht="30.75" customHeight="1">
      <c r="A71" s="97">
        <v>1</v>
      </c>
      <c r="B71" s="78" t="s">
        <v>387</v>
      </c>
      <c r="C71" s="136"/>
      <c r="D71" s="170"/>
      <c r="E71" s="170"/>
      <c r="F71" s="170"/>
      <c r="G71" s="170"/>
      <c r="H71" s="136"/>
      <c r="I71" s="136"/>
      <c r="J71" s="136"/>
      <c r="K71" s="77">
        <v>3000</v>
      </c>
      <c r="L71" s="77">
        <v>3000</v>
      </c>
      <c r="M71" s="136"/>
      <c r="N71" s="136"/>
      <c r="O71" s="136"/>
      <c r="P71" s="77" t="s">
        <v>388</v>
      </c>
    </row>
    <row r="72" spans="1:16" s="107" customFormat="1" ht="30.75" customHeight="1">
      <c r="A72" s="72" t="s">
        <v>389</v>
      </c>
      <c r="B72" s="74" t="s">
        <v>390</v>
      </c>
      <c r="C72" s="72"/>
      <c r="D72" s="119"/>
      <c r="E72" s="119"/>
      <c r="F72" s="119"/>
      <c r="G72" s="119"/>
      <c r="H72" s="72">
        <f>H73</f>
        <v>146227.79999999999</v>
      </c>
      <c r="I72" s="72">
        <f t="shared" ref="I72:N72" si="27">I73</f>
        <v>38949</v>
      </c>
      <c r="J72" s="72">
        <f t="shared" si="27"/>
        <v>121429</v>
      </c>
      <c r="K72" s="72">
        <f t="shared" si="27"/>
        <v>10908</v>
      </c>
      <c r="L72" s="72">
        <f t="shared" si="27"/>
        <v>9908</v>
      </c>
      <c r="M72" s="72">
        <f t="shared" si="27"/>
        <v>3408</v>
      </c>
      <c r="N72" s="72">
        <f t="shared" si="27"/>
        <v>1000</v>
      </c>
      <c r="O72" s="72"/>
      <c r="P72" s="106" t="e">
        <f>#REF!+#REF!+#REF!+84700</f>
        <v>#REF!</v>
      </c>
    </row>
    <row r="73" spans="1:16" s="130" customFormat="1" ht="30.75" customHeight="1">
      <c r="A73" s="72" t="s">
        <v>8</v>
      </c>
      <c r="B73" s="74" t="s">
        <v>391</v>
      </c>
      <c r="C73" s="106">
        <v>7</v>
      </c>
      <c r="D73" s="72"/>
      <c r="E73" s="72"/>
      <c r="F73" s="72"/>
      <c r="G73" s="72"/>
      <c r="H73" s="72">
        <f>SUM(H74:H76)</f>
        <v>146227.79999999999</v>
      </c>
      <c r="I73" s="72">
        <f t="shared" ref="I73:N73" si="28">SUM(I74:I76)</f>
        <v>38949</v>
      </c>
      <c r="J73" s="72">
        <f t="shared" si="28"/>
        <v>121429</v>
      </c>
      <c r="K73" s="72">
        <f t="shared" si="28"/>
        <v>10908</v>
      </c>
      <c r="L73" s="72">
        <f t="shared" si="28"/>
        <v>9908</v>
      </c>
      <c r="M73" s="72">
        <f t="shared" si="28"/>
        <v>3408</v>
      </c>
      <c r="N73" s="72">
        <f t="shared" si="28"/>
        <v>1000</v>
      </c>
      <c r="O73" s="106"/>
      <c r="P73" s="77"/>
    </row>
    <row r="74" spans="1:16" s="71" customFormat="1" ht="30.75" customHeight="1">
      <c r="A74" s="77">
        <v>1</v>
      </c>
      <c r="B74" s="144" t="s">
        <v>392</v>
      </c>
      <c r="C74" s="77">
        <v>7472083</v>
      </c>
      <c r="D74" s="145" t="s">
        <v>393</v>
      </c>
      <c r="E74" s="77" t="s">
        <v>394</v>
      </c>
      <c r="F74" s="77">
        <v>2015</v>
      </c>
      <c r="G74" s="77" t="s">
        <v>395</v>
      </c>
      <c r="H74" s="172">
        <v>54945</v>
      </c>
      <c r="I74" s="77">
        <v>27543</v>
      </c>
      <c r="J74" s="77">
        <v>50007</v>
      </c>
      <c r="K74" s="77">
        <v>3408</v>
      </c>
      <c r="L74" s="77">
        <v>3408</v>
      </c>
      <c r="M74" s="77">
        <v>3408</v>
      </c>
      <c r="N74" s="77"/>
      <c r="O74" s="128"/>
      <c r="P74" s="77" t="s">
        <v>396</v>
      </c>
    </row>
    <row r="75" spans="1:16" s="71" customFormat="1" ht="30.75" customHeight="1">
      <c r="A75" s="77">
        <v>2</v>
      </c>
      <c r="B75" s="90" t="s">
        <v>397</v>
      </c>
      <c r="C75" s="66"/>
      <c r="D75" s="66" t="s">
        <v>398</v>
      </c>
      <c r="E75" s="127" t="s">
        <v>399</v>
      </c>
      <c r="F75" s="126" t="s">
        <v>97</v>
      </c>
      <c r="G75" s="126" t="s">
        <v>400</v>
      </c>
      <c r="H75" s="126">
        <v>25234.799999999999</v>
      </c>
      <c r="I75" s="126"/>
      <c r="J75" s="77">
        <v>20415</v>
      </c>
      <c r="K75" s="77">
        <v>3500</v>
      </c>
      <c r="L75" s="77">
        <v>2500</v>
      </c>
      <c r="M75" s="77"/>
      <c r="N75" s="81">
        <v>1000</v>
      </c>
      <c r="O75" s="128"/>
      <c r="P75" s="114" t="s">
        <v>396</v>
      </c>
    </row>
    <row r="76" spans="1:16" s="71" customFormat="1" ht="30.75" customHeight="1">
      <c r="A76" s="145">
        <v>3</v>
      </c>
      <c r="B76" s="144" t="s">
        <v>401</v>
      </c>
      <c r="C76" s="77" t="s">
        <v>402</v>
      </c>
      <c r="D76" s="145" t="s">
        <v>403</v>
      </c>
      <c r="E76" s="77" t="s">
        <v>404</v>
      </c>
      <c r="F76" s="77" t="s">
        <v>405</v>
      </c>
      <c r="G76" s="77" t="s">
        <v>406</v>
      </c>
      <c r="H76" s="172">
        <v>66048</v>
      </c>
      <c r="I76" s="77">
        <v>11406</v>
      </c>
      <c r="J76" s="77">
        <v>51007</v>
      </c>
      <c r="K76" s="77">
        <v>4000</v>
      </c>
      <c r="L76" s="77">
        <v>4000</v>
      </c>
      <c r="M76" s="77"/>
      <c r="N76" s="77"/>
      <c r="O76" s="128"/>
      <c r="P76" s="77" t="s">
        <v>396</v>
      </c>
    </row>
    <row r="77" spans="1:16" s="107" customFormat="1" ht="30.75" customHeight="1">
      <c r="A77" s="72" t="s">
        <v>62</v>
      </c>
      <c r="B77" s="74" t="s">
        <v>407</v>
      </c>
      <c r="C77" s="72"/>
      <c r="D77" s="106" t="e">
        <f>#REF!</f>
        <v>#REF!</v>
      </c>
      <c r="E77" s="72"/>
      <c r="F77" s="72"/>
      <c r="G77" s="106" t="e">
        <f>#REF!</f>
        <v>#REF!</v>
      </c>
      <c r="H77" s="72">
        <f>H78</f>
        <v>34902</v>
      </c>
      <c r="I77" s="72">
        <f t="shared" ref="I77:N77" si="29">I78</f>
        <v>34902</v>
      </c>
      <c r="J77" s="72">
        <f t="shared" si="29"/>
        <v>2000</v>
      </c>
      <c r="K77" s="72">
        <f t="shared" si="29"/>
        <v>10000</v>
      </c>
      <c r="L77" s="72">
        <f t="shared" si="29"/>
        <v>5000</v>
      </c>
      <c r="M77" s="72">
        <f t="shared" si="29"/>
        <v>0</v>
      </c>
      <c r="N77" s="72">
        <f t="shared" si="29"/>
        <v>5000</v>
      </c>
      <c r="O77" s="72"/>
      <c r="P77" s="72"/>
    </row>
    <row r="78" spans="1:16" s="110" customFormat="1" ht="30.75" customHeight="1">
      <c r="A78" s="72" t="s">
        <v>8</v>
      </c>
      <c r="B78" s="74" t="s">
        <v>246</v>
      </c>
      <c r="C78" s="72"/>
      <c r="D78" s="108"/>
      <c r="E78" s="86"/>
      <c r="F78" s="86"/>
      <c r="G78" s="109">
        <v>16</v>
      </c>
      <c r="H78" s="108">
        <f t="shared" ref="H78:N78" si="30">SUM(H79:H79)</f>
        <v>34902</v>
      </c>
      <c r="I78" s="108">
        <f t="shared" si="30"/>
        <v>34902</v>
      </c>
      <c r="J78" s="108">
        <f t="shared" si="30"/>
        <v>2000</v>
      </c>
      <c r="K78" s="108">
        <f t="shared" si="30"/>
        <v>10000</v>
      </c>
      <c r="L78" s="108">
        <f t="shared" si="30"/>
        <v>5000</v>
      </c>
      <c r="M78" s="108">
        <f t="shared" si="30"/>
        <v>0</v>
      </c>
      <c r="N78" s="108">
        <f t="shared" si="30"/>
        <v>5000</v>
      </c>
      <c r="O78" s="108"/>
      <c r="P78" s="108"/>
    </row>
    <row r="79" spans="1:16" s="176" customFormat="1" ht="45" customHeight="1">
      <c r="A79" s="77">
        <v>1</v>
      </c>
      <c r="B79" s="173" t="s">
        <v>408</v>
      </c>
      <c r="C79" s="114">
        <v>8060699</v>
      </c>
      <c r="D79" s="118" t="s">
        <v>338</v>
      </c>
      <c r="E79" s="118" t="s">
        <v>313</v>
      </c>
      <c r="F79" s="174" t="s">
        <v>290</v>
      </c>
      <c r="G79" s="175" t="s">
        <v>409</v>
      </c>
      <c r="H79" s="175">
        <v>34902</v>
      </c>
      <c r="I79" s="175">
        <v>34902</v>
      </c>
      <c r="J79" s="139">
        <v>2000</v>
      </c>
      <c r="K79" s="87">
        <v>10000</v>
      </c>
      <c r="L79" s="87">
        <v>5000</v>
      </c>
      <c r="M79" s="87"/>
      <c r="N79" s="87">
        <v>5000</v>
      </c>
      <c r="O79" s="118"/>
      <c r="P79" s="118" t="s">
        <v>407</v>
      </c>
    </row>
    <row r="80" spans="1:16" s="107" customFormat="1" ht="30.75" customHeight="1">
      <c r="A80" s="72" t="s">
        <v>410</v>
      </c>
      <c r="B80" s="74" t="s">
        <v>100</v>
      </c>
      <c r="C80" s="72"/>
      <c r="D80" s="106" t="e">
        <f>#REF!</f>
        <v>#REF!</v>
      </c>
      <c r="E80" s="72"/>
      <c r="F80" s="72"/>
      <c r="G80" s="106" t="e">
        <f>#REF!</f>
        <v>#REF!</v>
      </c>
      <c r="H80" s="72">
        <f>H81</f>
        <v>269327</v>
      </c>
      <c r="I80" s="72">
        <f t="shared" ref="I80:N80" si="31">I81</f>
        <v>54947</v>
      </c>
      <c r="J80" s="72">
        <f t="shared" si="31"/>
        <v>117235</v>
      </c>
      <c r="K80" s="72">
        <f t="shared" si="31"/>
        <v>7143</v>
      </c>
      <c r="L80" s="72">
        <f t="shared" si="31"/>
        <v>7143</v>
      </c>
      <c r="M80" s="72">
        <f t="shared" si="31"/>
        <v>0</v>
      </c>
      <c r="N80" s="72">
        <f t="shared" si="31"/>
        <v>0</v>
      </c>
      <c r="O80" s="72"/>
      <c r="P80" s="72"/>
    </row>
    <row r="81" spans="1:16" s="110" customFormat="1" ht="30.75" customHeight="1">
      <c r="A81" s="72" t="s">
        <v>8</v>
      </c>
      <c r="B81" s="74" t="s">
        <v>246</v>
      </c>
      <c r="C81" s="72"/>
      <c r="D81" s="108"/>
      <c r="E81" s="86"/>
      <c r="F81" s="86"/>
      <c r="G81" s="109">
        <v>16</v>
      </c>
      <c r="H81" s="108">
        <f>SUM(H82:H85)</f>
        <v>269327</v>
      </c>
      <c r="I81" s="108">
        <f t="shared" ref="I81:N81" si="32">SUM(I82:I85)</f>
        <v>54947</v>
      </c>
      <c r="J81" s="108">
        <f t="shared" si="32"/>
        <v>117235</v>
      </c>
      <c r="K81" s="108">
        <f t="shared" si="32"/>
        <v>7143</v>
      </c>
      <c r="L81" s="108">
        <f t="shared" si="32"/>
        <v>7143</v>
      </c>
      <c r="M81" s="108">
        <f t="shared" si="32"/>
        <v>0</v>
      </c>
      <c r="N81" s="108">
        <f t="shared" si="32"/>
        <v>0</v>
      </c>
      <c r="O81" s="108"/>
      <c r="P81" s="108"/>
    </row>
    <row r="82" spans="1:16" s="110" customFormat="1" ht="39.75" customHeight="1">
      <c r="A82" s="77">
        <v>1</v>
      </c>
      <c r="B82" s="96" t="s">
        <v>411</v>
      </c>
      <c r="C82" s="77">
        <v>8016944</v>
      </c>
      <c r="D82" s="77" t="s">
        <v>256</v>
      </c>
      <c r="E82" s="86"/>
      <c r="F82" s="113" t="s">
        <v>150</v>
      </c>
      <c r="G82" s="86" t="s">
        <v>412</v>
      </c>
      <c r="H82" s="86">
        <v>54947</v>
      </c>
      <c r="I82" s="86">
        <v>54947</v>
      </c>
      <c r="J82" s="87">
        <v>15000</v>
      </c>
      <c r="K82" s="87">
        <v>5000</v>
      </c>
      <c r="L82" s="87">
        <v>5000</v>
      </c>
      <c r="M82" s="87"/>
      <c r="N82" s="87"/>
      <c r="O82" s="77"/>
      <c r="P82" s="77" t="s">
        <v>100</v>
      </c>
    </row>
    <row r="83" spans="1:16" s="182" customFormat="1" ht="30.75" customHeight="1">
      <c r="A83" s="177">
        <v>2</v>
      </c>
      <c r="B83" s="178" t="s">
        <v>413</v>
      </c>
      <c r="C83" s="83"/>
      <c r="D83" s="83" t="s">
        <v>200</v>
      </c>
      <c r="E83" s="179">
        <v>100</v>
      </c>
      <c r="F83" s="66" t="s">
        <v>414</v>
      </c>
      <c r="G83" s="179" t="s">
        <v>415</v>
      </c>
      <c r="H83" s="141">
        <v>113293</v>
      </c>
      <c r="I83" s="141"/>
      <c r="J83" s="87">
        <v>20905</v>
      </c>
      <c r="K83" s="87">
        <v>114</v>
      </c>
      <c r="L83" s="87">
        <v>114</v>
      </c>
      <c r="M83" s="87"/>
      <c r="N83" s="87"/>
      <c r="O83" s="180"/>
      <c r="P83" s="181" t="s">
        <v>100</v>
      </c>
    </row>
    <row r="84" spans="1:16" s="182" customFormat="1" ht="30.75" customHeight="1">
      <c r="A84" s="179">
        <v>3</v>
      </c>
      <c r="B84" s="178" t="s">
        <v>416</v>
      </c>
      <c r="C84" s="83"/>
      <c r="D84" s="83" t="s">
        <v>417</v>
      </c>
      <c r="E84" s="179">
        <v>100</v>
      </c>
      <c r="F84" s="66" t="s">
        <v>414</v>
      </c>
      <c r="G84" s="179" t="s">
        <v>418</v>
      </c>
      <c r="H84" s="141">
        <v>26243</v>
      </c>
      <c r="I84" s="141"/>
      <c r="J84" s="87">
        <v>21996</v>
      </c>
      <c r="K84" s="87">
        <v>1295</v>
      </c>
      <c r="L84" s="87">
        <v>1295</v>
      </c>
      <c r="M84" s="87"/>
      <c r="N84" s="87"/>
      <c r="O84" s="180"/>
      <c r="P84" s="181" t="s">
        <v>100</v>
      </c>
    </row>
    <row r="85" spans="1:16" s="182" customFormat="1" ht="30.75" customHeight="1">
      <c r="A85" s="177">
        <v>4</v>
      </c>
      <c r="B85" s="183" t="s">
        <v>419</v>
      </c>
      <c r="C85" s="184"/>
      <c r="D85" s="184" t="s">
        <v>288</v>
      </c>
      <c r="E85" s="185"/>
      <c r="F85" s="186">
        <v>2014</v>
      </c>
      <c r="G85" s="184" t="s">
        <v>420</v>
      </c>
      <c r="H85" s="141">
        <v>74844</v>
      </c>
      <c r="I85" s="141"/>
      <c r="J85" s="87">
        <v>59334</v>
      </c>
      <c r="K85" s="87">
        <v>734</v>
      </c>
      <c r="L85" s="87">
        <v>734</v>
      </c>
      <c r="M85" s="87"/>
      <c r="N85" s="87"/>
      <c r="O85" s="180"/>
      <c r="P85" s="181" t="s">
        <v>100</v>
      </c>
    </row>
    <row r="86" spans="1:16" s="107" customFormat="1" ht="30.75" customHeight="1">
      <c r="A86" s="72" t="s">
        <v>421</v>
      </c>
      <c r="B86" s="74" t="s">
        <v>422</v>
      </c>
      <c r="C86" s="72"/>
      <c r="D86" s="106" t="e">
        <f>#REF!</f>
        <v>#REF!</v>
      </c>
      <c r="E86" s="106"/>
      <c r="F86" s="72"/>
      <c r="G86" s="72"/>
      <c r="H86" s="72">
        <f>H87</f>
        <v>3614</v>
      </c>
      <c r="I86" s="72">
        <f>I87</f>
        <v>3614</v>
      </c>
      <c r="J86" s="72">
        <f t="shared" ref="J86:N86" si="33">J87</f>
        <v>2000</v>
      </c>
      <c r="K86" s="72">
        <f t="shared" si="33"/>
        <v>1614</v>
      </c>
      <c r="L86" s="72">
        <f t="shared" si="33"/>
        <v>1614</v>
      </c>
      <c r="M86" s="72">
        <f t="shared" si="33"/>
        <v>0</v>
      </c>
      <c r="N86" s="72">
        <f t="shared" si="33"/>
        <v>0</v>
      </c>
      <c r="O86" s="72"/>
      <c r="P86" s="72"/>
    </row>
    <row r="87" spans="1:16" s="110" customFormat="1" ht="30.75" customHeight="1">
      <c r="A87" s="72" t="s">
        <v>8</v>
      </c>
      <c r="B87" s="74" t="s">
        <v>246</v>
      </c>
      <c r="C87" s="72"/>
      <c r="D87" s="108"/>
      <c r="E87" s="108"/>
      <c r="F87" s="86"/>
      <c r="G87" s="86"/>
      <c r="H87" s="108">
        <f t="shared" ref="H87:N87" si="34">SUM(H88:H88)</f>
        <v>3614</v>
      </c>
      <c r="I87" s="108">
        <f t="shared" si="34"/>
        <v>3614</v>
      </c>
      <c r="J87" s="108">
        <f t="shared" si="34"/>
        <v>2000</v>
      </c>
      <c r="K87" s="108">
        <f t="shared" si="34"/>
        <v>1614</v>
      </c>
      <c r="L87" s="108">
        <f t="shared" si="34"/>
        <v>1614</v>
      </c>
      <c r="M87" s="108">
        <f t="shared" si="34"/>
        <v>0</v>
      </c>
      <c r="N87" s="108">
        <f t="shared" si="34"/>
        <v>0</v>
      </c>
      <c r="O87" s="108"/>
      <c r="P87" s="108"/>
    </row>
    <row r="88" spans="1:16" s="110" customFormat="1" ht="30.75" customHeight="1">
      <c r="A88" s="77">
        <v>1</v>
      </c>
      <c r="B88" s="96" t="s">
        <v>423</v>
      </c>
      <c r="C88" s="77"/>
      <c r="D88" s="77" t="s">
        <v>424</v>
      </c>
      <c r="E88" s="77" t="s">
        <v>425</v>
      </c>
      <c r="F88" s="113" t="s">
        <v>426</v>
      </c>
      <c r="G88" s="86" t="s">
        <v>427</v>
      </c>
      <c r="H88" s="86">
        <v>3614</v>
      </c>
      <c r="I88" s="86">
        <v>3614</v>
      </c>
      <c r="J88" s="87">
        <v>2000</v>
      </c>
      <c r="K88" s="87">
        <v>1614</v>
      </c>
      <c r="L88" s="87">
        <v>1614</v>
      </c>
      <c r="M88" s="87"/>
      <c r="N88" s="87"/>
      <c r="O88" s="87"/>
      <c r="P88" s="77"/>
    </row>
    <row r="89" spans="1:16" s="189" customFormat="1" ht="30.75" customHeight="1">
      <c r="A89" s="72" t="s">
        <v>428</v>
      </c>
      <c r="B89" s="187" t="s">
        <v>429</v>
      </c>
      <c r="C89" s="72"/>
      <c r="D89" s="72"/>
      <c r="E89" s="72"/>
      <c r="F89" s="108"/>
      <c r="G89" s="188"/>
      <c r="H89" s="108">
        <f>SUM(H90)</f>
        <v>0</v>
      </c>
      <c r="I89" s="108">
        <f t="shared" ref="I89:N89" si="35">SUM(I90)</f>
        <v>0</v>
      </c>
      <c r="J89" s="108">
        <f t="shared" si="35"/>
        <v>0</v>
      </c>
      <c r="K89" s="108">
        <f t="shared" si="35"/>
        <v>300</v>
      </c>
      <c r="L89" s="108">
        <f t="shared" si="35"/>
        <v>300</v>
      </c>
      <c r="M89" s="108">
        <f t="shared" si="35"/>
        <v>300</v>
      </c>
      <c r="N89" s="108">
        <f t="shared" si="35"/>
        <v>0</v>
      </c>
      <c r="O89" s="154"/>
      <c r="P89" s="72"/>
    </row>
    <row r="90" spans="1:16" s="110" customFormat="1" ht="30.75" customHeight="1">
      <c r="A90" s="77">
        <v>1</v>
      </c>
      <c r="B90" s="190" t="s">
        <v>430</v>
      </c>
      <c r="C90" s="77"/>
      <c r="D90" s="77"/>
      <c r="E90" s="77"/>
      <c r="F90" s="86"/>
      <c r="G90" s="113"/>
      <c r="H90" s="86"/>
      <c r="I90" s="86"/>
      <c r="J90" s="87"/>
      <c r="K90" s="87">
        <v>300</v>
      </c>
      <c r="L90" s="87">
        <v>300</v>
      </c>
      <c r="M90" s="87">
        <v>300</v>
      </c>
      <c r="N90" s="87"/>
      <c r="O90" s="87"/>
      <c r="P90" s="77"/>
    </row>
    <row r="91" spans="1:16" s="107" customFormat="1" ht="30.75" customHeight="1">
      <c r="A91" s="72" t="s">
        <v>431</v>
      </c>
      <c r="B91" s="74" t="s">
        <v>198</v>
      </c>
      <c r="C91" s="72"/>
      <c r="D91" s="119"/>
      <c r="E91" s="119"/>
      <c r="F91" s="119"/>
      <c r="G91" s="119"/>
      <c r="H91" s="72">
        <f>H92+H94</f>
        <v>33356.876695999999</v>
      </c>
      <c r="I91" s="72">
        <f t="shared" ref="I91:N91" si="36">I92+I94</f>
        <v>33356.876695999999</v>
      </c>
      <c r="J91" s="72">
        <f t="shared" si="36"/>
        <v>23954</v>
      </c>
      <c r="K91" s="72">
        <f t="shared" si="36"/>
        <v>7500</v>
      </c>
      <c r="L91" s="72">
        <f t="shared" si="36"/>
        <v>7500</v>
      </c>
      <c r="M91" s="72">
        <f t="shared" si="36"/>
        <v>0</v>
      </c>
      <c r="N91" s="72">
        <f t="shared" si="36"/>
        <v>0</v>
      </c>
      <c r="O91" s="72"/>
      <c r="P91" s="106" t="e">
        <f>#REF!+#REF!+#REF!+84700</f>
        <v>#REF!</v>
      </c>
    </row>
    <row r="92" spans="1:16" s="143" customFormat="1" ht="30.75" customHeight="1">
      <c r="A92" s="94" t="s">
        <v>8</v>
      </c>
      <c r="B92" s="165" t="s">
        <v>432</v>
      </c>
      <c r="C92" s="72"/>
      <c r="D92" s="119"/>
      <c r="E92" s="119"/>
      <c r="F92" s="119"/>
      <c r="G92" s="119"/>
      <c r="H92" s="72"/>
      <c r="I92" s="72"/>
      <c r="J92" s="72">
        <f t="shared" ref="J92:N92" si="37">J93</f>
        <v>0</v>
      </c>
      <c r="K92" s="72">
        <f t="shared" si="37"/>
        <v>4900</v>
      </c>
      <c r="L92" s="72">
        <f t="shared" si="37"/>
        <v>4900</v>
      </c>
      <c r="M92" s="72">
        <f t="shared" si="37"/>
        <v>0</v>
      </c>
      <c r="N92" s="72">
        <f t="shared" si="37"/>
        <v>0</v>
      </c>
      <c r="O92" s="72"/>
      <c r="P92" s="191"/>
    </row>
    <row r="93" spans="1:16" s="171" customFormat="1" ht="30.75" customHeight="1">
      <c r="A93" s="192">
        <v>1</v>
      </c>
      <c r="B93" s="193" t="s">
        <v>433</v>
      </c>
      <c r="C93" s="136"/>
      <c r="D93" s="170"/>
      <c r="E93" s="170"/>
      <c r="F93" s="170"/>
      <c r="G93" s="170"/>
      <c r="H93" s="136"/>
      <c r="I93" s="136"/>
      <c r="J93" s="136"/>
      <c r="K93" s="77">
        <v>4900</v>
      </c>
      <c r="L93" s="136">
        <v>4900</v>
      </c>
      <c r="M93" s="136"/>
      <c r="N93" s="136"/>
      <c r="O93" s="136"/>
      <c r="P93" s="77" t="s">
        <v>27</v>
      </c>
    </row>
    <row r="94" spans="1:16" s="143" customFormat="1" ht="30.75" customHeight="1">
      <c r="A94" s="72" t="s">
        <v>15</v>
      </c>
      <c r="B94" s="165" t="s">
        <v>434</v>
      </c>
      <c r="C94" s="106" t="e">
        <f>#REF!+#REF!+#REF!+#REF!</f>
        <v>#REF!</v>
      </c>
      <c r="D94" s="119"/>
      <c r="E94" s="119"/>
      <c r="F94" s="119"/>
      <c r="G94" s="119"/>
      <c r="H94" s="72">
        <f>H95+H97</f>
        <v>33356.876695999999</v>
      </c>
      <c r="I94" s="72">
        <f t="shared" ref="I94:N94" si="38">I95+I97</f>
        <v>33356.876695999999</v>
      </c>
      <c r="J94" s="72">
        <f t="shared" si="38"/>
        <v>23954</v>
      </c>
      <c r="K94" s="72">
        <f t="shared" si="38"/>
        <v>2600</v>
      </c>
      <c r="L94" s="72">
        <f t="shared" si="38"/>
        <v>2600</v>
      </c>
      <c r="M94" s="72">
        <f t="shared" si="38"/>
        <v>0</v>
      </c>
      <c r="N94" s="72">
        <f t="shared" si="38"/>
        <v>0</v>
      </c>
      <c r="O94" s="72"/>
      <c r="P94" s="72"/>
    </row>
    <row r="95" spans="1:16" s="130" customFormat="1" ht="30.75" customHeight="1">
      <c r="A95" s="72">
        <v>1</v>
      </c>
      <c r="B95" s="74" t="s">
        <v>260</v>
      </c>
      <c r="C95" s="106">
        <v>14</v>
      </c>
      <c r="D95" s="72"/>
      <c r="E95" s="72"/>
      <c r="F95" s="72"/>
      <c r="G95" s="72"/>
      <c r="H95" s="72">
        <f>SUM(H96:H96)</f>
        <v>10237</v>
      </c>
      <c r="I95" s="72">
        <f t="shared" ref="I95:N95" si="39">SUM(I96:I96)</f>
        <v>10237</v>
      </c>
      <c r="J95" s="72">
        <f t="shared" si="39"/>
        <v>9237</v>
      </c>
      <c r="K95" s="72">
        <f t="shared" si="39"/>
        <v>1000</v>
      </c>
      <c r="L95" s="72">
        <f t="shared" si="39"/>
        <v>1000</v>
      </c>
      <c r="M95" s="72">
        <f t="shared" si="39"/>
        <v>0</v>
      </c>
      <c r="N95" s="72">
        <f t="shared" si="39"/>
        <v>0</v>
      </c>
      <c r="O95" s="72"/>
      <c r="P95" s="72"/>
    </row>
    <row r="96" spans="1:16" s="194" customFormat="1" ht="30.75" customHeight="1">
      <c r="A96" s="77" t="s">
        <v>94</v>
      </c>
      <c r="B96" s="78" t="s">
        <v>435</v>
      </c>
      <c r="C96" s="77">
        <v>7129879</v>
      </c>
      <c r="D96" s="66" t="s">
        <v>436</v>
      </c>
      <c r="E96" s="66" t="s">
        <v>437</v>
      </c>
      <c r="F96" s="66" t="s">
        <v>438</v>
      </c>
      <c r="G96" s="97" t="s">
        <v>439</v>
      </c>
      <c r="H96" s="87">
        <v>10237</v>
      </c>
      <c r="I96" s="87">
        <v>10237</v>
      </c>
      <c r="J96" s="87">
        <v>9237</v>
      </c>
      <c r="K96" s="77">
        <v>1000</v>
      </c>
      <c r="L96" s="77">
        <v>1000</v>
      </c>
      <c r="M96" s="77"/>
      <c r="N96" s="77"/>
      <c r="O96" s="131" t="s">
        <v>265</v>
      </c>
      <c r="P96" s="66" t="s">
        <v>27</v>
      </c>
    </row>
    <row r="97" spans="1:16" s="130" customFormat="1" ht="30.75" customHeight="1">
      <c r="A97" s="72">
        <v>2</v>
      </c>
      <c r="B97" s="74" t="s">
        <v>271</v>
      </c>
      <c r="C97" s="106">
        <v>9</v>
      </c>
      <c r="D97" s="72"/>
      <c r="E97" s="72"/>
      <c r="F97" s="72"/>
      <c r="G97" s="72"/>
      <c r="H97" s="72">
        <f>SUM(H98:H99)</f>
        <v>23119.876695999999</v>
      </c>
      <c r="I97" s="72">
        <f t="shared" ref="I97:N97" si="40">SUM(I98:I99)</f>
        <v>23119.876695999999</v>
      </c>
      <c r="J97" s="72">
        <f t="shared" si="40"/>
        <v>14717</v>
      </c>
      <c r="K97" s="72">
        <f t="shared" si="40"/>
        <v>1600</v>
      </c>
      <c r="L97" s="72">
        <f t="shared" si="40"/>
        <v>1600</v>
      </c>
      <c r="M97" s="72">
        <f t="shared" si="40"/>
        <v>0</v>
      </c>
      <c r="N97" s="72">
        <f t="shared" si="40"/>
        <v>0</v>
      </c>
      <c r="O97" s="106"/>
      <c r="P97" s="77"/>
    </row>
    <row r="98" spans="1:16" s="194" customFormat="1" ht="30.75" customHeight="1">
      <c r="A98" s="77" t="s">
        <v>440</v>
      </c>
      <c r="B98" s="78" t="s">
        <v>441</v>
      </c>
      <c r="C98" s="97">
        <v>7610676</v>
      </c>
      <c r="D98" s="66" t="s">
        <v>442</v>
      </c>
      <c r="E98" s="66" t="s">
        <v>443</v>
      </c>
      <c r="F98" s="66" t="s">
        <v>444</v>
      </c>
      <c r="G98" s="195" t="s">
        <v>445</v>
      </c>
      <c r="H98" s="87">
        <v>15647.710252000001</v>
      </c>
      <c r="I98" s="87">
        <v>15647.710252000001</v>
      </c>
      <c r="J98" s="87">
        <v>9000</v>
      </c>
      <c r="K98" s="77">
        <v>600</v>
      </c>
      <c r="L98" s="77">
        <v>600</v>
      </c>
      <c r="M98" s="77"/>
      <c r="N98" s="77"/>
      <c r="O98" s="131"/>
      <c r="P98" s="66" t="s">
        <v>27</v>
      </c>
    </row>
    <row r="99" spans="1:16" s="194" customFormat="1" ht="30.75" customHeight="1">
      <c r="A99" s="77" t="s">
        <v>446</v>
      </c>
      <c r="B99" s="78" t="s">
        <v>447</v>
      </c>
      <c r="C99" s="97">
        <v>7266196</v>
      </c>
      <c r="D99" s="66" t="s">
        <v>442</v>
      </c>
      <c r="E99" s="66" t="s">
        <v>448</v>
      </c>
      <c r="F99" s="66" t="s">
        <v>449</v>
      </c>
      <c r="G99" s="97" t="s">
        <v>450</v>
      </c>
      <c r="H99" s="87">
        <v>7472.1664440000004</v>
      </c>
      <c r="I99" s="87">
        <v>7472.1664440000004</v>
      </c>
      <c r="J99" s="87">
        <v>5717</v>
      </c>
      <c r="K99" s="77">
        <v>1000</v>
      </c>
      <c r="L99" s="77">
        <v>1000</v>
      </c>
      <c r="M99" s="77"/>
      <c r="N99" s="77"/>
      <c r="O99" s="131"/>
      <c r="P99" s="66" t="s">
        <v>27</v>
      </c>
    </row>
    <row r="100" spans="1:16" s="107" customFormat="1" ht="30.75" customHeight="1">
      <c r="A100" s="72" t="s">
        <v>451</v>
      </c>
      <c r="B100" s="74" t="s">
        <v>202</v>
      </c>
      <c r="C100" s="72"/>
      <c r="D100" s="119"/>
      <c r="E100" s="119"/>
      <c r="F100" s="119"/>
      <c r="G100" s="119"/>
      <c r="H100" s="72">
        <f>H101+H103</f>
        <v>191079</v>
      </c>
      <c r="I100" s="72">
        <f t="shared" ref="I100:N100" si="41">I101+I103</f>
        <v>159185</v>
      </c>
      <c r="J100" s="72">
        <f t="shared" si="41"/>
        <v>95806.66</v>
      </c>
      <c r="K100" s="72">
        <f t="shared" si="41"/>
        <v>39251</v>
      </c>
      <c r="L100" s="72">
        <f t="shared" si="41"/>
        <v>29251</v>
      </c>
      <c r="M100" s="72">
        <f t="shared" si="41"/>
        <v>6869</v>
      </c>
      <c r="N100" s="72">
        <f t="shared" si="41"/>
        <v>10000</v>
      </c>
      <c r="O100" s="72"/>
      <c r="P100" s="106" t="e">
        <f>#REF!+#REF!+#REF!+84700</f>
        <v>#REF!</v>
      </c>
    </row>
    <row r="101" spans="1:16" s="143" customFormat="1" ht="30.75" customHeight="1">
      <c r="A101" s="94" t="s">
        <v>8</v>
      </c>
      <c r="B101" s="165" t="s">
        <v>432</v>
      </c>
      <c r="C101" s="72"/>
      <c r="D101" s="119"/>
      <c r="E101" s="119"/>
      <c r="F101" s="119"/>
      <c r="G101" s="119"/>
      <c r="H101" s="72"/>
      <c r="I101" s="72"/>
      <c r="J101" s="72">
        <f t="shared" ref="J101:N101" si="42">J102</f>
        <v>0</v>
      </c>
      <c r="K101" s="72">
        <f t="shared" si="42"/>
        <v>5200</v>
      </c>
      <c r="L101" s="72">
        <f t="shared" si="42"/>
        <v>5200</v>
      </c>
      <c r="M101" s="72">
        <f t="shared" si="42"/>
        <v>5000</v>
      </c>
      <c r="N101" s="72">
        <f t="shared" si="42"/>
        <v>0</v>
      </c>
      <c r="O101" s="72"/>
      <c r="P101" s="191"/>
    </row>
    <row r="102" spans="1:16" s="171" customFormat="1" ht="30.75" customHeight="1">
      <c r="A102" s="192">
        <v>1</v>
      </c>
      <c r="B102" s="193" t="s">
        <v>452</v>
      </c>
      <c r="C102" s="136"/>
      <c r="D102" s="170"/>
      <c r="E102" s="170"/>
      <c r="F102" s="170"/>
      <c r="G102" s="170"/>
      <c r="H102" s="136"/>
      <c r="I102" s="136"/>
      <c r="J102" s="136"/>
      <c r="K102" s="77">
        <v>5200</v>
      </c>
      <c r="L102" s="136">
        <v>5200</v>
      </c>
      <c r="M102" s="136">
        <v>5000</v>
      </c>
      <c r="N102" s="136"/>
      <c r="O102" s="136"/>
      <c r="P102" s="77" t="s">
        <v>34</v>
      </c>
    </row>
    <row r="103" spans="1:16" s="143" customFormat="1" ht="30.75" customHeight="1">
      <c r="A103" s="72" t="s">
        <v>15</v>
      </c>
      <c r="B103" s="165" t="s">
        <v>434</v>
      </c>
      <c r="C103" s="106" t="e">
        <f>#REF!+#REF!+#REF!+#REF!</f>
        <v>#REF!</v>
      </c>
      <c r="D103" s="119"/>
      <c r="E103" s="119"/>
      <c r="F103" s="119"/>
      <c r="G103" s="119"/>
      <c r="H103" s="72">
        <f>H104+H107+H110</f>
        <v>191079</v>
      </c>
      <c r="I103" s="72">
        <f t="shared" ref="I103:N103" si="43">I104+I107+I110</f>
        <v>159185</v>
      </c>
      <c r="J103" s="72">
        <f t="shared" si="43"/>
        <v>95806.66</v>
      </c>
      <c r="K103" s="72">
        <f t="shared" si="43"/>
        <v>34051</v>
      </c>
      <c r="L103" s="72">
        <f t="shared" si="43"/>
        <v>24051</v>
      </c>
      <c r="M103" s="72">
        <f t="shared" si="43"/>
        <v>1869</v>
      </c>
      <c r="N103" s="72">
        <f t="shared" si="43"/>
        <v>10000</v>
      </c>
      <c r="O103" s="72"/>
      <c r="P103" s="72"/>
    </row>
    <row r="104" spans="1:16" s="130" customFormat="1" ht="30.75" customHeight="1">
      <c r="A104" s="72">
        <v>1</v>
      </c>
      <c r="B104" s="74" t="s">
        <v>260</v>
      </c>
      <c r="C104" s="106">
        <v>14</v>
      </c>
      <c r="D104" s="72"/>
      <c r="E104" s="72"/>
      <c r="F104" s="72"/>
      <c r="G104" s="72"/>
      <c r="H104" s="72">
        <f>SUM(H105:H106)</f>
        <v>11538</v>
      </c>
      <c r="I104" s="72">
        <f t="shared" ref="I104:N104" si="44">SUM(I105:I106)</f>
        <v>4624.3999999999996</v>
      </c>
      <c r="J104" s="72">
        <f t="shared" si="44"/>
        <v>11087</v>
      </c>
      <c r="K104" s="72">
        <f t="shared" si="44"/>
        <v>451</v>
      </c>
      <c r="L104" s="72">
        <f t="shared" si="44"/>
        <v>451</v>
      </c>
      <c r="M104" s="72">
        <f t="shared" si="44"/>
        <v>0</v>
      </c>
      <c r="N104" s="72">
        <f t="shared" si="44"/>
        <v>0</v>
      </c>
      <c r="O104" s="72"/>
      <c r="P104" s="72"/>
    </row>
    <row r="105" spans="1:16" s="124" customFormat="1" ht="30.75" customHeight="1">
      <c r="A105" s="77" t="s">
        <v>94</v>
      </c>
      <c r="B105" s="122" t="s">
        <v>453</v>
      </c>
      <c r="C105" s="87">
        <v>7749038</v>
      </c>
      <c r="D105" s="87" t="s">
        <v>454</v>
      </c>
      <c r="E105" s="87" t="s">
        <v>455</v>
      </c>
      <c r="F105" s="87" t="s">
        <v>456</v>
      </c>
      <c r="G105" s="87" t="s">
        <v>457</v>
      </c>
      <c r="H105" s="87">
        <v>10060</v>
      </c>
      <c r="I105" s="87">
        <v>3146.4</v>
      </c>
      <c r="J105" s="87">
        <v>9737</v>
      </c>
      <c r="K105" s="77">
        <v>323</v>
      </c>
      <c r="L105" s="77">
        <v>323</v>
      </c>
      <c r="M105" s="77"/>
      <c r="N105" s="77"/>
      <c r="O105" s="131" t="s">
        <v>265</v>
      </c>
      <c r="P105" s="87" t="s">
        <v>34</v>
      </c>
    </row>
    <row r="106" spans="1:16" s="124" customFormat="1" ht="30.75" customHeight="1">
      <c r="A106" s="83" t="s">
        <v>127</v>
      </c>
      <c r="B106" s="122" t="s">
        <v>458</v>
      </c>
      <c r="C106" s="196">
        <v>7021623</v>
      </c>
      <c r="D106" s="87" t="s">
        <v>459</v>
      </c>
      <c r="E106" s="87"/>
      <c r="F106" s="87">
        <v>2008</v>
      </c>
      <c r="G106" s="87" t="s">
        <v>460</v>
      </c>
      <c r="H106" s="87">
        <v>1478</v>
      </c>
      <c r="I106" s="87">
        <v>1478</v>
      </c>
      <c r="J106" s="87">
        <v>1350</v>
      </c>
      <c r="K106" s="77">
        <v>128</v>
      </c>
      <c r="L106" s="77">
        <v>128</v>
      </c>
      <c r="M106" s="77"/>
      <c r="N106" s="77"/>
      <c r="O106" s="123" t="s">
        <v>265</v>
      </c>
      <c r="P106" s="87" t="s">
        <v>34</v>
      </c>
    </row>
    <row r="107" spans="1:16" s="197" customFormat="1" ht="30.75" customHeight="1">
      <c r="A107" s="72">
        <v>2</v>
      </c>
      <c r="B107" s="74" t="s">
        <v>271</v>
      </c>
      <c r="C107" s="106">
        <v>4</v>
      </c>
      <c r="D107" s="77"/>
      <c r="E107" s="86"/>
      <c r="F107" s="86"/>
      <c r="G107" s="86"/>
      <c r="H107" s="108">
        <f>SUM(H108:H109)</f>
        <v>15710</v>
      </c>
      <c r="I107" s="108">
        <f t="shared" ref="I107:N107" si="45">SUM(I108:I109)</f>
        <v>15710</v>
      </c>
      <c r="J107" s="108">
        <f t="shared" si="45"/>
        <v>7473</v>
      </c>
      <c r="K107" s="108">
        <f t="shared" si="45"/>
        <v>6231</v>
      </c>
      <c r="L107" s="108">
        <f t="shared" si="45"/>
        <v>6231</v>
      </c>
      <c r="M107" s="108">
        <f t="shared" si="45"/>
        <v>0</v>
      </c>
      <c r="N107" s="108">
        <f t="shared" si="45"/>
        <v>0</v>
      </c>
      <c r="O107" s="109"/>
      <c r="P107" s="77"/>
    </row>
    <row r="108" spans="1:16" s="200" customFormat="1" ht="30.75" customHeight="1">
      <c r="A108" s="77" t="s">
        <v>440</v>
      </c>
      <c r="B108" s="198" t="s">
        <v>461</v>
      </c>
      <c r="C108" s="87"/>
      <c r="D108" s="199" t="s">
        <v>462</v>
      </c>
      <c r="E108" s="97" t="s">
        <v>463</v>
      </c>
      <c r="F108" s="97" t="s">
        <v>124</v>
      </c>
      <c r="G108" s="83" t="s">
        <v>464</v>
      </c>
      <c r="H108" s="97">
        <v>5937</v>
      </c>
      <c r="I108" s="199">
        <v>5937</v>
      </c>
      <c r="J108" s="141">
        <v>1100</v>
      </c>
      <c r="K108" s="77">
        <v>3350</v>
      </c>
      <c r="L108" s="77">
        <v>3350</v>
      </c>
      <c r="M108" s="77"/>
      <c r="N108" s="77"/>
      <c r="O108" s="131"/>
      <c r="P108" s="87" t="s">
        <v>34</v>
      </c>
    </row>
    <row r="109" spans="1:16" s="71" customFormat="1" ht="30.75" customHeight="1">
      <c r="A109" s="77" t="s">
        <v>446</v>
      </c>
      <c r="B109" s="96" t="s">
        <v>465</v>
      </c>
      <c r="C109" s="77"/>
      <c r="D109" s="77" t="s">
        <v>466</v>
      </c>
      <c r="E109" s="77" t="s">
        <v>467</v>
      </c>
      <c r="F109" s="77" t="s">
        <v>124</v>
      </c>
      <c r="G109" s="77" t="s">
        <v>468</v>
      </c>
      <c r="H109" s="87">
        <v>9773</v>
      </c>
      <c r="I109" s="87">
        <v>9773</v>
      </c>
      <c r="J109" s="87">
        <v>6373</v>
      </c>
      <c r="K109" s="77">
        <v>2881</v>
      </c>
      <c r="L109" s="77">
        <v>2881</v>
      </c>
      <c r="M109" s="77"/>
      <c r="N109" s="77"/>
      <c r="O109" s="131"/>
      <c r="P109" s="87" t="s">
        <v>34</v>
      </c>
    </row>
    <row r="110" spans="1:16" s="130" customFormat="1" ht="30.75" customHeight="1">
      <c r="A110" s="72">
        <v>3</v>
      </c>
      <c r="B110" s="74" t="s">
        <v>246</v>
      </c>
      <c r="C110" s="106">
        <v>6</v>
      </c>
      <c r="D110" s="72"/>
      <c r="E110" s="72"/>
      <c r="F110" s="72"/>
      <c r="G110" s="72"/>
      <c r="H110" s="72">
        <f>SUM(H111:H115)</f>
        <v>163831</v>
      </c>
      <c r="I110" s="72">
        <f t="shared" ref="I110:N110" si="46">SUM(I111:I115)</f>
        <v>138850.6</v>
      </c>
      <c r="J110" s="72">
        <f t="shared" si="46"/>
        <v>77246.66</v>
      </c>
      <c r="K110" s="72">
        <f t="shared" si="46"/>
        <v>27369</v>
      </c>
      <c r="L110" s="72">
        <f t="shared" si="46"/>
        <v>17369</v>
      </c>
      <c r="M110" s="72">
        <f t="shared" si="46"/>
        <v>1869</v>
      </c>
      <c r="N110" s="72">
        <f t="shared" si="46"/>
        <v>10000</v>
      </c>
      <c r="O110" s="106"/>
      <c r="P110" s="77"/>
    </row>
    <row r="111" spans="1:16" s="130" customFormat="1" ht="30.75" customHeight="1">
      <c r="A111" s="77" t="s">
        <v>469</v>
      </c>
      <c r="B111" s="96" t="s">
        <v>470</v>
      </c>
      <c r="C111" s="79"/>
      <c r="D111" s="77" t="s">
        <v>471</v>
      </c>
      <c r="E111" s="77" t="s">
        <v>472</v>
      </c>
      <c r="F111" s="79" t="s">
        <v>124</v>
      </c>
      <c r="G111" s="79" t="s">
        <v>473</v>
      </c>
      <c r="H111" s="77">
        <v>49876</v>
      </c>
      <c r="I111" s="77">
        <v>49876</v>
      </c>
      <c r="J111" s="77">
        <v>13773</v>
      </c>
      <c r="K111" s="77">
        <v>5000</v>
      </c>
      <c r="L111" s="81">
        <v>5000</v>
      </c>
      <c r="M111" s="77"/>
      <c r="N111" s="81"/>
      <c r="O111" s="128"/>
      <c r="P111" s="77" t="s">
        <v>34</v>
      </c>
    </row>
    <row r="112" spans="1:16" s="130" customFormat="1" ht="30.75" customHeight="1">
      <c r="A112" s="77" t="s">
        <v>474</v>
      </c>
      <c r="B112" s="96" t="s">
        <v>475</v>
      </c>
      <c r="C112" s="79"/>
      <c r="D112" s="77" t="s">
        <v>476</v>
      </c>
      <c r="E112" s="77" t="s">
        <v>472</v>
      </c>
      <c r="F112" s="79" t="s">
        <v>124</v>
      </c>
      <c r="G112" s="79" t="s">
        <v>477</v>
      </c>
      <c r="H112" s="77">
        <v>14956</v>
      </c>
      <c r="I112" s="77">
        <v>14956</v>
      </c>
      <c r="J112" s="77">
        <v>10587.66</v>
      </c>
      <c r="K112" s="77">
        <v>3000</v>
      </c>
      <c r="L112" s="81">
        <v>3000</v>
      </c>
      <c r="M112" s="77"/>
      <c r="N112" s="81"/>
      <c r="O112" s="128"/>
      <c r="P112" s="77" t="s">
        <v>34</v>
      </c>
    </row>
    <row r="113" spans="1:16" s="202" customFormat="1" ht="30.75" customHeight="1">
      <c r="A113" s="77" t="s">
        <v>478</v>
      </c>
      <c r="B113" s="90" t="s">
        <v>479</v>
      </c>
      <c r="C113" s="87">
        <v>7087724</v>
      </c>
      <c r="D113" s="87" t="s">
        <v>454</v>
      </c>
      <c r="E113" s="87" t="s">
        <v>480</v>
      </c>
      <c r="F113" s="66" t="s">
        <v>414</v>
      </c>
      <c r="G113" s="87" t="s">
        <v>481</v>
      </c>
      <c r="H113" s="87">
        <v>59137</v>
      </c>
      <c r="I113" s="87">
        <v>34156.600000000006</v>
      </c>
      <c r="J113" s="87">
        <v>52886</v>
      </c>
      <c r="K113" s="201">
        <v>7500</v>
      </c>
      <c r="L113" s="201">
        <v>7500</v>
      </c>
      <c r="M113" s="87"/>
      <c r="N113" s="87"/>
      <c r="O113" s="131" t="s">
        <v>362</v>
      </c>
      <c r="P113" s="87" t="s">
        <v>34</v>
      </c>
    </row>
    <row r="114" spans="1:16" s="121" customFormat="1" ht="30.75" customHeight="1">
      <c r="A114" s="77" t="s">
        <v>482</v>
      </c>
      <c r="B114" s="116" t="s">
        <v>483</v>
      </c>
      <c r="C114" s="117"/>
      <c r="D114" s="118" t="s">
        <v>484</v>
      </c>
      <c r="E114" s="119"/>
      <c r="F114" s="118" t="s">
        <v>257</v>
      </c>
      <c r="G114" s="120" t="s">
        <v>485</v>
      </c>
      <c r="H114" s="86">
        <v>39862</v>
      </c>
      <c r="I114" s="86">
        <v>39862</v>
      </c>
      <c r="J114" s="87">
        <v>0</v>
      </c>
      <c r="K114" s="87">
        <v>10000</v>
      </c>
      <c r="L114" s="87"/>
      <c r="M114" s="87"/>
      <c r="N114" s="87">
        <v>10000</v>
      </c>
      <c r="O114" s="87"/>
      <c r="P114" s="118" t="s">
        <v>34</v>
      </c>
    </row>
    <row r="115" spans="1:16" s="121" customFormat="1" ht="30.75" customHeight="1">
      <c r="A115" s="77" t="s">
        <v>486</v>
      </c>
      <c r="B115" s="149" t="s">
        <v>487</v>
      </c>
      <c r="C115" s="117"/>
      <c r="D115" s="118"/>
      <c r="E115" s="119"/>
      <c r="F115" s="118"/>
      <c r="G115" s="120"/>
      <c r="H115" s="86"/>
      <c r="I115" s="86"/>
      <c r="J115" s="87"/>
      <c r="K115" s="87">
        <v>1869</v>
      </c>
      <c r="L115" s="87">
        <v>1869</v>
      </c>
      <c r="M115" s="87">
        <v>1869</v>
      </c>
      <c r="N115" s="87"/>
      <c r="O115" s="87"/>
      <c r="P115" s="118"/>
    </row>
    <row r="116" spans="1:16" s="107" customFormat="1" ht="30.75" customHeight="1">
      <c r="A116" s="72" t="s">
        <v>488</v>
      </c>
      <c r="B116" s="74" t="s">
        <v>489</v>
      </c>
      <c r="C116" s="72"/>
      <c r="D116" s="119"/>
      <c r="E116" s="119"/>
      <c r="F116" s="119"/>
      <c r="G116" s="119"/>
      <c r="H116" s="72">
        <f>H117+H119</f>
        <v>422020.897</v>
      </c>
      <c r="I116" s="72">
        <f t="shared" ref="I116:N116" si="47">I117+I119</f>
        <v>421520.89773500001</v>
      </c>
      <c r="J116" s="72">
        <f t="shared" si="47"/>
        <v>279170</v>
      </c>
      <c r="K116" s="72">
        <f t="shared" si="47"/>
        <v>25446</v>
      </c>
      <c r="L116" s="72">
        <f t="shared" si="47"/>
        <v>25446</v>
      </c>
      <c r="M116" s="72">
        <f t="shared" si="47"/>
        <v>0</v>
      </c>
      <c r="N116" s="72">
        <f t="shared" si="47"/>
        <v>0</v>
      </c>
      <c r="O116" s="72"/>
      <c r="P116" s="106" t="e">
        <f>#REF!+#REF!+#REF!+84700</f>
        <v>#REF!</v>
      </c>
    </row>
    <row r="117" spans="1:16" s="143" customFormat="1" ht="30.75" customHeight="1">
      <c r="A117" s="94" t="s">
        <v>8</v>
      </c>
      <c r="B117" s="165" t="s">
        <v>432</v>
      </c>
      <c r="C117" s="72"/>
      <c r="D117" s="119"/>
      <c r="E117" s="119"/>
      <c r="F117" s="119"/>
      <c r="G117" s="119"/>
      <c r="H117" s="72"/>
      <c r="I117" s="72"/>
      <c r="J117" s="72"/>
      <c r="K117" s="72">
        <f>SUM(K118:K118)</f>
        <v>5900</v>
      </c>
      <c r="L117" s="72">
        <f>SUM(L118:L118)</f>
        <v>5900</v>
      </c>
      <c r="M117" s="72">
        <f>SUM(M118:M118)</f>
        <v>0</v>
      </c>
      <c r="N117" s="72">
        <f>SUM(N118:N118)</f>
        <v>0</v>
      </c>
      <c r="O117" s="72"/>
      <c r="P117" s="191"/>
    </row>
    <row r="118" spans="1:16" s="171" customFormat="1" ht="30.75" customHeight="1">
      <c r="A118" s="192">
        <v>1</v>
      </c>
      <c r="B118" s="193" t="s">
        <v>490</v>
      </c>
      <c r="C118" s="136"/>
      <c r="D118" s="170"/>
      <c r="E118" s="170"/>
      <c r="F118" s="170"/>
      <c r="G118" s="170"/>
      <c r="H118" s="136"/>
      <c r="I118" s="136"/>
      <c r="J118" s="136"/>
      <c r="K118" s="77">
        <v>5900</v>
      </c>
      <c r="L118" s="136">
        <v>5900</v>
      </c>
      <c r="M118" s="136"/>
      <c r="N118" s="136"/>
      <c r="O118" s="136"/>
      <c r="P118" s="77" t="s">
        <v>21</v>
      </c>
    </row>
    <row r="119" spans="1:16" s="143" customFormat="1" ht="30.75" customHeight="1">
      <c r="A119" s="72" t="s">
        <v>15</v>
      </c>
      <c r="B119" s="165" t="s">
        <v>434</v>
      </c>
      <c r="C119" s="106" t="e">
        <f>#REF!+#REF!+#REF!+#REF!</f>
        <v>#REF!</v>
      </c>
      <c r="D119" s="119"/>
      <c r="E119" s="119"/>
      <c r="F119" s="119"/>
      <c r="G119" s="119"/>
      <c r="H119" s="72">
        <f>H120+H122</f>
        <v>422020.897</v>
      </c>
      <c r="I119" s="72">
        <f t="shared" ref="I119:N119" si="48">I120+I122</f>
        <v>421520.89773500001</v>
      </c>
      <c r="J119" s="72">
        <f t="shared" si="48"/>
        <v>279170</v>
      </c>
      <c r="K119" s="72">
        <f t="shared" si="48"/>
        <v>19546</v>
      </c>
      <c r="L119" s="72">
        <f t="shared" si="48"/>
        <v>19546</v>
      </c>
      <c r="M119" s="72">
        <f t="shared" si="48"/>
        <v>0</v>
      </c>
      <c r="N119" s="72">
        <f t="shared" si="48"/>
        <v>0</v>
      </c>
      <c r="O119" s="72"/>
      <c r="P119" s="72"/>
    </row>
    <row r="120" spans="1:16" s="130" customFormat="1" ht="30.75" customHeight="1">
      <c r="A120" s="72">
        <v>1</v>
      </c>
      <c r="B120" s="74" t="s">
        <v>260</v>
      </c>
      <c r="C120" s="106">
        <v>10</v>
      </c>
      <c r="D120" s="72"/>
      <c r="E120" s="72"/>
      <c r="F120" s="72"/>
      <c r="G120" s="72"/>
      <c r="H120" s="72">
        <f>SUM(H121:H121)</f>
        <v>19689.197</v>
      </c>
      <c r="I120" s="72">
        <f t="shared" ref="I120:N120" si="49">SUM(I121:I121)</f>
        <v>19189.197735000002</v>
      </c>
      <c r="J120" s="72">
        <f t="shared" si="49"/>
        <v>15342</v>
      </c>
      <c r="K120" s="72">
        <f t="shared" si="49"/>
        <v>4347</v>
      </c>
      <c r="L120" s="72">
        <f t="shared" si="49"/>
        <v>4347</v>
      </c>
      <c r="M120" s="72">
        <f t="shared" si="49"/>
        <v>0</v>
      </c>
      <c r="N120" s="72">
        <f t="shared" si="49"/>
        <v>0</v>
      </c>
      <c r="O120" s="106"/>
      <c r="P120" s="77"/>
    </row>
    <row r="121" spans="1:16" s="71" customFormat="1" ht="30.75" customHeight="1">
      <c r="A121" s="77" t="s">
        <v>94</v>
      </c>
      <c r="B121" s="203" t="s">
        <v>491</v>
      </c>
      <c r="C121" s="97" t="s">
        <v>492</v>
      </c>
      <c r="D121" s="54" t="s">
        <v>493</v>
      </c>
      <c r="E121" s="54" t="s">
        <v>295</v>
      </c>
      <c r="F121" s="54" t="s">
        <v>494</v>
      </c>
      <c r="G121" s="86" t="s">
        <v>495</v>
      </c>
      <c r="H121" s="86">
        <v>19689.197</v>
      </c>
      <c r="I121" s="86">
        <v>19189.197735000002</v>
      </c>
      <c r="J121" s="86">
        <v>15342</v>
      </c>
      <c r="K121" s="77">
        <v>4347</v>
      </c>
      <c r="L121" s="77">
        <v>4347</v>
      </c>
      <c r="M121" s="77"/>
      <c r="N121" s="77"/>
      <c r="O121" s="123" t="s">
        <v>265</v>
      </c>
      <c r="P121" s="77" t="s">
        <v>21</v>
      </c>
    </row>
    <row r="122" spans="1:16" s="162" customFormat="1" ht="30.75" customHeight="1">
      <c r="A122" s="72">
        <v>2</v>
      </c>
      <c r="B122" s="159" t="s">
        <v>246</v>
      </c>
      <c r="C122" s="154"/>
      <c r="D122" s="155">
        <v>24</v>
      </c>
      <c r="E122" s="154"/>
      <c r="F122" s="154"/>
      <c r="G122" s="155">
        <v>26</v>
      </c>
      <c r="H122" s="154">
        <f>SUM(H123:H126)</f>
        <v>402331.7</v>
      </c>
      <c r="I122" s="154">
        <f t="shared" ref="I122:N122" si="50">SUM(I123:I126)</f>
        <v>402331.7</v>
      </c>
      <c r="J122" s="154">
        <f t="shared" si="50"/>
        <v>263828</v>
      </c>
      <c r="K122" s="154">
        <f t="shared" si="50"/>
        <v>15199</v>
      </c>
      <c r="L122" s="154">
        <f t="shared" si="50"/>
        <v>15199</v>
      </c>
      <c r="M122" s="154">
        <f t="shared" si="50"/>
        <v>0</v>
      </c>
      <c r="N122" s="154">
        <f t="shared" si="50"/>
        <v>0</v>
      </c>
      <c r="O122" s="154"/>
      <c r="P122" s="154"/>
    </row>
    <row r="123" spans="1:16" s="124" customFormat="1" ht="30.75" customHeight="1">
      <c r="A123" s="77" t="s">
        <v>440</v>
      </c>
      <c r="B123" s="90" t="s">
        <v>496</v>
      </c>
      <c r="C123" s="204" t="s">
        <v>497</v>
      </c>
      <c r="D123" s="66" t="s">
        <v>498</v>
      </c>
      <c r="E123" s="66" t="s">
        <v>499</v>
      </c>
      <c r="F123" s="88" t="s">
        <v>168</v>
      </c>
      <c r="G123" s="77" t="s">
        <v>500</v>
      </c>
      <c r="H123" s="205">
        <v>279994.7</v>
      </c>
      <c r="I123" s="205">
        <v>279994.7</v>
      </c>
      <c r="J123" s="87">
        <v>200100</v>
      </c>
      <c r="K123" s="87">
        <v>5000</v>
      </c>
      <c r="L123" s="87">
        <v>5000</v>
      </c>
      <c r="M123" s="87"/>
      <c r="N123" s="87"/>
      <c r="O123" s="87"/>
      <c r="P123" s="115" t="s">
        <v>21</v>
      </c>
    </row>
    <row r="124" spans="1:16" s="124" customFormat="1" ht="30.75" customHeight="1">
      <c r="A124" s="77" t="s">
        <v>446</v>
      </c>
      <c r="B124" s="111" t="s">
        <v>501</v>
      </c>
      <c r="C124" s="112">
        <v>7917001</v>
      </c>
      <c r="D124" s="113" t="s">
        <v>502</v>
      </c>
      <c r="E124" s="77" t="s">
        <v>503</v>
      </c>
      <c r="F124" s="113" t="s">
        <v>250</v>
      </c>
      <c r="G124" s="77" t="s">
        <v>504</v>
      </c>
      <c r="H124" s="77">
        <v>29989</v>
      </c>
      <c r="I124" s="77">
        <v>29989</v>
      </c>
      <c r="J124" s="87">
        <v>16178</v>
      </c>
      <c r="K124" s="87">
        <v>3999</v>
      </c>
      <c r="L124" s="87">
        <v>3999</v>
      </c>
      <c r="M124" s="87"/>
      <c r="N124" s="87"/>
      <c r="O124" s="87"/>
      <c r="P124" s="115" t="s">
        <v>21</v>
      </c>
    </row>
    <row r="125" spans="1:16" s="208" customFormat="1" ht="30.75" customHeight="1">
      <c r="A125" s="77" t="s">
        <v>505</v>
      </c>
      <c r="B125" s="206" t="s">
        <v>506</v>
      </c>
      <c r="C125" s="97"/>
      <c r="D125" s="97" t="s">
        <v>507</v>
      </c>
      <c r="E125" s="153" t="s">
        <v>508</v>
      </c>
      <c r="F125" s="97">
        <v>2008</v>
      </c>
      <c r="G125" s="153" t="s">
        <v>509</v>
      </c>
      <c r="H125" s="153">
        <v>46003</v>
      </c>
      <c r="I125" s="153">
        <v>46003</v>
      </c>
      <c r="J125" s="87">
        <v>15227</v>
      </c>
      <c r="K125" s="87">
        <v>1500</v>
      </c>
      <c r="L125" s="87">
        <v>1500</v>
      </c>
      <c r="M125" s="87"/>
      <c r="N125" s="87"/>
      <c r="O125" s="207" t="s">
        <v>362</v>
      </c>
      <c r="P125" s="77" t="s">
        <v>21</v>
      </c>
    </row>
    <row r="126" spans="1:16" s="110" customFormat="1" ht="30.75" customHeight="1">
      <c r="A126" s="77" t="s">
        <v>510</v>
      </c>
      <c r="B126" s="111" t="s">
        <v>511</v>
      </c>
      <c r="C126" s="112">
        <v>7918727</v>
      </c>
      <c r="D126" s="113" t="s">
        <v>498</v>
      </c>
      <c r="E126" s="77" t="s">
        <v>512</v>
      </c>
      <c r="F126" s="113" t="s">
        <v>250</v>
      </c>
      <c r="G126" s="77" t="s">
        <v>513</v>
      </c>
      <c r="H126" s="47">
        <v>46345</v>
      </c>
      <c r="I126" s="47">
        <v>46345</v>
      </c>
      <c r="J126" s="87">
        <v>32323</v>
      </c>
      <c r="K126" s="87">
        <v>4700</v>
      </c>
      <c r="L126" s="87">
        <v>4700</v>
      </c>
      <c r="M126" s="87"/>
      <c r="N126" s="87"/>
      <c r="O126" s="77" t="s">
        <v>514</v>
      </c>
      <c r="P126" s="115" t="s">
        <v>21</v>
      </c>
    </row>
    <row r="127" spans="1:16" s="107" customFormat="1" ht="30.75" customHeight="1">
      <c r="A127" s="72" t="s">
        <v>515</v>
      </c>
      <c r="B127" s="74" t="s">
        <v>208</v>
      </c>
      <c r="C127" s="72"/>
      <c r="D127" s="119"/>
      <c r="E127" s="119"/>
      <c r="F127" s="119"/>
      <c r="G127" s="119"/>
      <c r="H127" s="72">
        <f>H128+H130</f>
        <v>618178.24514900008</v>
      </c>
      <c r="I127" s="72">
        <f t="shared" ref="I127:N127" si="51">I128+I130</f>
        <v>584978.24514900008</v>
      </c>
      <c r="J127" s="72">
        <f t="shared" si="51"/>
        <v>274595.93774900003</v>
      </c>
      <c r="K127" s="72">
        <f t="shared" si="51"/>
        <v>65775.377699999997</v>
      </c>
      <c r="L127" s="72">
        <f t="shared" si="51"/>
        <v>50775.377699999997</v>
      </c>
      <c r="M127" s="72">
        <f t="shared" si="51"/>
        <v>634</v>
      </c>
      <c r="N127" s="72">
        <f t="shared" si="51"/>
        <v>15000</v>
      </c>
      <c r="O127" s="72"/>
      <c r="P127" s="106" t="e">
        <f>#REF!+#REF!+#REF!+84700</f>
        <v>#REF!</v>
      </c>
    </row>
    <row r="128" spans="1:16" s="143" customFormat="1" ht="30.75" customHeight="1">
      <c r="A128" s="94" t="s">
        <v>8</v>
      </c>
      <c r="B128" s="165" t="s">
        <v>432</v>
      </c>
      <c r="C128" s="72"/>
      <c r="D128" s="119"/>
      <c r="E128" s="119"/>
      <c r="F128" s="119"/>
      <c r="G128" s="119"/>
      <c r="H128" s="72"/>
      <c r="I128" s="72"/>
      <c r="J128" s="72">
        <f t="shared" ref="J128:N128" si="52">J129</f>
        <v>0</v>
      </c>
      <c r="K128" s="72">
        <f t="shared" si="52"/>
        <v>6200</v>
      </c>
      <c r="L128" s="72">
        <f t="shared" si="52"/>
        <v>6200</v>
      </c>
      <c r="M128" s="72">
        <f t="shared" si="52"/>
        <v>0</v>
      </c>
      <c r="N128" s="72">
        <f t="shared" si="52"/>
        <v>0</v>
      </c>
      <c r="O128" s="72"/>
      <c r="P128" s="191"/>
    </row>
    <row r="129" spans="1:16" s="171" customFormat="1" ht="30.75" customHeight="1">
      <c r="A129" s="192">
        <v>1</v>
      </c>
      <c r="B129" s="193" t="s">
        <v>516</v>
      </c>
      <c r="C129" s="136"/>
      <c r="D129" s="170"/>
      <c r="E129" s="170"/>
      <c r="F129" s="170"/>
      <c r="G129" s="170"/>
      <c r="H129" s="136"/>
      <c r="I129" s="136"/>
      <c r="J129" s="136"/>
      <c r="K129" s="77">
        <v>6200</v>
      </c>
      <c r="L129" s="136">
        <v>6200</v>
      </c>
      <c r="M129" s="136"/>
      <c r="N129" s="136"/>
      <c r="O129" s="136"/>
      <c r="P129" s="77" t="s">
        <v>517</v>
      </c>
    </row>
    <row r="130" spans="1:16" s="143" customFormat="1" ht="30.75" customHeight="1">
      <c r="A130" s="72" t="s">
        <v>15</v>
      </c>
      <c r="B130" s="165" t="s">
        <v>434</v>
      </c>
      <c r="C130" s="106" t="e">
        <f>#REF!+#REF!+#REF!+#REF!</f>
        <v>#REF!</v>
      </c>
      <c r="D130" s="119"/>
      <c r="E130" s="119"/>
      <c r="F130" s="119"/>
      <c r="G130" s="119"/>
      <c r="H130" s="72">
        <f>H131+H138+H140</f>
        <v>618178.24514900008</v>
      </c>
      <c r="I130" s="72">
        <f t="shared" ref="I130:N130" si="53">I131+I138+I140</f>
        <v>584978.24514900008</v>
      </c>
      <c r="J130" s="72">
        <f t="shared" si="53"/>
        <v>274595.93774900003</v>
      </c>
      <c r="K130" s="72">
        <f t="shared" si="53"/>
        <v>59575.377699999997</v>
      </c>
      <c r="L130" s="72">
        <f t="shared" si="53"/>
        <v>44575.377699999997</v>
      </c>
      <c r="M130" s="72">
        <f t="shared" si="53"/>
        <v>634</v>
      </c>
      <c r="N130" s="72">
        <f t="shared" si="53"/>
        <v>15000</v>
      </c>
      <c r="O130" s="72"/>
      <c r="P130" s="72"/>
    </row>
    <row r="131" spans="1:16" s="130" customFormat="1" ht="30.75" customHeight="1">
      <c r="A131" s="72">
        <v>1</v>
      </c>
      <c r="B131" s="74" t="s">
        <v>260</v>
      </c>
      <c r="C131" s="106">
        <v>14</v>
      </c>
      <c r="D131" s="72"/>
      <c r="E131" s="72"/>
      <c r="F131" s="72"/>
      <c r="G131" s="72"/>
      <c r="H131" s="72">
        <f>SUM(H132:H137)</f>
        <v>105294.345149</v>
      </c>
      <c r="I131" s="72">
        <f t="shared" ref="I131:N131" si="54">SUM(I132:I137)</f>
        <v>74794.345149000001</v>
      </c>
      <c r="J131" s="72">
        <f t="shared" si="54"/>
        <v>93395.937749000004</v>
      </c>
      <c r="K131" s="72">
        <f t="shared" si="54"/>
        <v>11898.377700000001</v>
      </c>
      <c r="L131" s="72">
        <f t="shared" si="54"/>
        <v>11898.377700000001</v>
      </c>
      <c r="M131" s="72">
        <f t="shared" si="54"/>
        <v>634</v>
      </c>
      <c r="N131" s="72">
        <f t="shared" si="54"/>
        <v>0</v>
      </c>
      <c r="O131" s="72"/>
      <c r="P131" s="72"/>
    </row>
    <row r="132" spans="1:16" s="130" customFormat="1" ht="30.75" customHeight="1">
      <c r="A132" s="77" t="s">
        <v>94</v>
      </c>
      <c r="B132" s="144" t="s">
        <v>518</v>
      </c>
      <c r="C132" s="97">
        <v>7020672</v>
      </c>
      <c r="D132" s="97" t="s">
        <v>519</v>
      </c>
      <c r="E132" s="97"/>
      <c r="F132" s="97" t="s">
        <v>520</v>
      </c>
      <c r="G132" s="209" t="s">
        <v>521</v>
      </c>
      <c r="H132" s="87">
        <v>2518.2130000000002</v>
      </c>
      <c r="I132" s="87">
        <v>2518.2130000000002</v>
      </c>
      <c r="J132" s="87">
        <v>2414</v>
      </c>
      <c r="K132" s="77">
        <v>104.09740000000011</v>
      </c>
      <c r="L132" s="77">
        <v>104.09740000000011</v>
      </c>
      <c r="M132" s="77"/>
      <c r="N132" s="77"/>
      <c r="O132" s="131" t="s">
        <v>265</v>
      </c>
      <c r="P132" s="77" t="s">
        <v>517</v>
      </c>
    </row>
    <row r="133" spans="1:16" s="130" customFormat="1" ht="30.75" customHeight="1">
      <c r="A133" s="77" t="s">
        <v>127</v>
      </c>
      <c r="B133" s="144" t="s">
        <v>522</v>
      </c>
      <c r="C133" s="97">
        <v>7020672</v>
      </c>
      <c r="D133" s="97" t="s">
        <v>519</v>
      </c>
      <c r="E133" s="97"/>
      <c r="F133" s="97"/>
      <c r="G133" s="209" t="s">
        <v>523</v>
      </c>
      <c r="H133" s="87">
        <v>542.36469999999997</v>
      </c>
      <c r="I133" s="87">
        <v>542.36469999999997</v>
      </c>
      <c r="J133" s="87">
        <v>511</v>
      </c>
      <c r="K133" s="77">
        <v>31.280299999999954</v>
      </c>
      <c r="L133" s="77">
        <v>31.280299999999954</v>
      </c>
      <c r="M133" s="77"/>
      <c r="N133" s="77"/>
      <c r="O133" s="131" t="s">
        <v>265</v>
      </c>
      <c r="P133" s="77" t="s">
        <v>517</v>
      </c>
    </row>
    <row r="134" spans="1:16" s="130" customFormat="1" ht="30.75" customHeight="1">
      <c r="A134" s="77" t="s">
        <v>524</v>
      </c>
      <c r="B134" s="210" t="s">
        <v>525</v>
      </c>
      <c r="C134" s="97"/>
      <c r="D134" s="97" t="s">
        <v>526</v>
      </c>
      <c r="E134" s="97"/>
      <c r="F134" s="97"/>
      <c r="G134" s="209" t="s">
        <v>527</v>
      </c>
      <c r="H134" s="87">
        <v>424</v>
      </c>
      <c r="I134" s="87">
        <v>424</v>
      </c>
      <c r="J134" s="87">
        <v>324</v>
      </c>
      <c r="K134" s="77">
        <v>100</v>
      </c>
      <c r="L134" s="77">
        <v>100</v>
      </c>
      <c r="M134" s="77"/>
      <c r="N134" s="77"/>
      <c r="O134" s="131" t="s">
        <v>265</v>
      </c>
      <c r="P134" s="77" t="s">
        <v>517</v>
      </c>
    </row>
    <row r="135" spans="1:16" s="130" customFormat="1" ht="30.75" customHeight="1">
      <c r="A135" s="77" t="s">
        <v>528</v>
      </c>
      <c r="B135" s="210" t="s">
        <v>529</v>
      </c>
      <c r="C135" s="97">
        <v>7042741</v>
      </c>
      <c r="D135" s="97" t="s">
        <v>530</v>
      </c>
      <c r="E135" s="97"/>
      <c r="F135" s="97"/>
      <c r="G135" s="209" t="s">
        <v>531</v>
      </c>
      <c r="H135" s="87">
        <v>305.8297</v>
      </c>
      <c r="I135" s="87">
        <v>305.8297</v>
      </c>
      <c r="J135" s="87">
        <v>218</v>
      </c>
      <c r="K135" s="77">
        <v>88</v>
      </c>
      <c r="L135" s="77">
        <v>88</v>
      </c>
      <c r="M135" s="77"/>
      <c r="N135" s="77"/>
      <c r="O135" s="131" t="s">
        <v>265</v>
      </c>
      <c r="P135" s="77" t="s">
        <v>517</v>
      </c>
    </row>
    <row r="136" spans="1:16" s="208" customFormat="1" ht="30.75" customHeight="1">
      <c r="A136" s="77" t="s">
        <v>532</v>
      </c>
      <c r="B136" s="78" t="s">
        <v>533</v>
      </c>
      <c r="C136" s="97">
        <v>7410033</v>
      </c>
      <c r="D136" s="97" t="s">
        <v>534</v>
      </c>
      <c r="E136" s="97" t="s">
        <v>535</v>
      </c>
      <c r="F136" s="97" t="s">
        <v>536</v>
      </c>
      <c r="G136" s="97" t="s">
        <v>537</v>
      </c>
      <c r="H136" s="97">
        <v>55832.937748999997</v>
      </c>
      <c r="I136" s="97">
        <v>55832.937748999997</v>
      </c>
      <c r="J136" s="141">
        <v>53212.937748999997</v>
      </c>
      <c r="K136" s="77">
        <v>2620</v>
      </c>
      <c r="L136" s="77">
        <v>2620</v>
      </c>
      <c r="M136" s="77">
        <v>634</v>
      </c>
      <c r="N136" s="77"/>
      <c r="O136" s="131" t="s">
        <v>265</v>
      </c>
      <c r="P136" s="97" t="s">
        <v>517</v>
      </c>
    </row>
    <row r="137" spans="1:16" s="130" customFormat="1" ht="30.75" customHeight="1">
      <c r="A137" s="77" t="s">
        <v>538</v>
      </c>
      <c r="B137" s="211" t="s">
        <v>539</v>
      </c>
      <c r="C137" s="209">
        <v>7218620</v>
      </c>
      <c r="D137" s="212" t="s">
        <v>540</v>
      </c>
      <c r="E137" s="212" t="s">
        <v>541</v>
      </c>
      <c r="F137" s="97" t="s">
        <v>542</v>
      </c>
      <c r="G137" s="213" t="s">
        <v>543</v>
      </c>
      <c r="H137" s="87">
        <v>45671</v>
      </c>
      <c r="I137" s="87">
        <v>15171</v>
      </c>
      <c r="J137" s="87">
        <v>36716</v>
      </c>
      <c r="K137" s="77">
        <v>8955</v>
      </c>
      <c r="L137" s="77">
        <v>8955</v>
      </c>
      <c r="M137" s="77"/>
      <c r="N137" s="77"/>
      <c r="O137" s="131" t="s">
        <v>265</v>
      </c>
      <c r="P137" s="77" t="s">
        <v>517</v>
      </c>
    </row>
    <row r="138" spans="1:16" s="130" customFormat="1" ht="30.75" customHeight="1">
      <c r="A138" s="72">
        <v>2</v>
      </c>
      <c r="B138" s="74" t="s">
        <v>271</v>
      </c>
      <c r="C138" s="106">
        <v>9</v>
      </c>
      <c r="D138" s="72"/>
      <c r="E138" s="72"/>
      <c r="F138" s="72"/>
      <c r="G138" s="72"/>
      <c r="H138" s="72">
        <f>SUM(H139:H139)</f>
        <v>5975</v>
      </c>
      <c r="I138" s="72">
        <f t="shared" ref="I138:N138" si="55">SUM(I139:I139)</f>
        <v>3275</v>
      </c>
      <c r="J138" s="72">
        <f t="shared" si="55"/>
        <v>2700</v>
      </c>
      <c r="K138" s="72">
        <f t="shared" si="55"/>
        <v>2677</v>
      </c>
      <c r="L138" s="72">
        <f t="shared" si="55"/>
        <v>2677</v>
      </c>
      <c r="M138" s="72">
        <f t="shared" si="55"/>
        <v>0</v>
      </c>
      <c r="N138" s="72">
        <f t="shared" si="55"/>
        <v>0</v>
      </c>
      <c r="O138" s="106"/>
      <c r="P138" s="77"/>
    </row>
    <row r="139" spans="1:16" s="130" customFormat="1" ht="30.75" customHeight="1">
      <c r="A139" s="77" t="s">
        <v>440</v>
      </c>
      <c r="B139" s="214" t="s">
        <v>544</v>
      </c>
      <c r="C139" s="209">
        <v>7042717</v>
      </c>
      <c r="D139" s="135" t="s">
        <v>545</v>
      </c>
      <c r="E139" s="135" t="s">
        <v>546</v>
      </c>
      <c r="F139" s="133" t="s">
        <v>547</v>
      </c>
      <c r="G139" s="135" t="s">
        <v>548</v>
      </c>
      <c r="H139" s="87">
        <v>5975</v>
      </c>
      <c r="I139" s="87">
        <v>3275</v>
      </c>
      <c r="J139" s="87">
        <v>2700</v>
      </c>
      <c r="K139" s="77">
        <v>2677</v>
      </c>
      <c r="L139" s="77">
        <v>2677</v>
      </c>
      <c r="M139" s="77"/>
      <c r="N139" s="77"/>
      <c r="O139" s="131"/>
      <c r="P139" s="77" t="s">
        <v>517</v>
      </c>
    </row>
    <row r="140" spans="1:16" s="162" customFormat="1" ht="30.75" customHeight="1">
      <c r="A140" s="72">
        <v>3</v>
      </c>
      <c r="B140" s="159" t="s">
        <v>246</v>
      </c>
      <c r="C140" s="154"/>
      <c r="D140" s="155">
        <v>24</v>
      </c>
      <c r="E140" s="154"/>
      <c r="F140" s="154"/>
      <c r="G140" s="155">
        <v>26</v>
      </c>
      <c r="H140" s="154">
        <f>SUM(H141:H145)</f>
        <v>506908.9</v>
      </c>
      <c r="I140" s="154">
        <f t="shared" ref="I140:N140" si="56">SUM(I141:I145)</f>
        <v>506908.9</v>
      </c>
      <c r="J140" s="154">
        <f t="shared" si="56"/>
        <v>178500</v>
      </c>
      <c r="K140" s="154">
        <f t="shared" si="56"/>
        <v>45000</v>
      </c>
      <c r="L140" s="154">
        <f t="shared" si="56"/>
        <v>30000</v>
      </c>
      <c r="M140" s="154">
        <f t="shared" si="56"/>
        <v>0</v>
      </c>
      <c r="N140" s="154">
        <f t="shared" si="56"/>
        <v>15000</v>
      </c>
      <c r="O140" s="154"/>
      <c r="P140" s="154"/>
    </row>
    <row r="141" spans="1:16" s="124" customFormat="1" ht="30.75" customHeight="1">
      <c r="A141" s="77" t="s">
        <v>469</v>
      </c>
      <c r="B141" s="215" t="s">
        <v>209</v>
      </c>
      <c r="C141" s="163" t="s">
        <v>210</v>
      </c>
      <c r="D141" s="77" t="s">
        <v>549</v>
      </c>
      <c r="E141" s="77" t="s">
        <v>212</v>
      </c>
      <c r="F141" s="79" t="s">
        <v>168</v>
      </c>
      <c r="G141" s="77" t="s">
        <v>213</v>
      </c>
      <c r="H141" s="80">
        <v>254400</v>
      </c>
      <c r="I141" s="80">
        <v>254400</v>
      </c>
      <c r="J141" s="87">
        <v>130000</v>
      </c>
      <c r="K141" s="87">
        <v>10000</v>
      </c>
      <c r="L141" s="87"/>
      <c r="M141" s="87"/>
      <c r="N141" s="87">
        <v>10000</v>
      </c>
      <c r="O141" s="87"/>
      <c r="P141" s="77" t="s">
        <v>517</v>
      </c>
    </row>
    <row r="142" spans="1:16" s="110" customFormat="1" ht="30.75" customHeight="1">
      <c r="A142" s="77" t="s">
        <v>474</v>
      </c>
      <c r="B142" s="96" t="s">
        <v>550</v>
      </c>
      <c r="C142" s="77">
        <v>8023759</v>
      </c>
      <c r="D142" s="77" t="s">
        <v>551</v>
      </c>
      <c r="E142" s="86" t="s">
        <v>552</v>
      </c>
      <c r="F142" s="113" t="s">
        <v>150</v>
      </c>
      <c r="G142" s="86" t="s">
        <v>553</v>
      </c>
      <c r="H142" s="86">
        <v>66357</v>
      </c>
      <c r="I142" s="86">
        <v>66357</v>
      </c>
      <c r="J142" s="87">
        <v>8000</v>
      </c>
      <c r="K142" s="87">
        <v>10000</v>
      </c>
      <c r="L142" s="87">
        <v>10000</v>
      </c>
      <c r="M142" s="87"/>
      <c r="N142" s="87"/>
      <c r="O142" s="77"/>
      <c r="P142" s="77" t="s">
        <v>517</v>
      </c>
    </row>
    <row r="143" spans="1:16" s="110" customFormat="1" ht="30.75" customHeight="1">
      <c r="A143" s="77" t="s">
        <v>478</v>
      </c>
      <c r="B143" s="96" t="s">
        <v>554</v>
      </c>
      <c r="C143" s="77">
        <v>7968507</v>
      </c>
      <c r="D143" s="77" t="s">
        <v>555</v>
      </c>
      <c r="E143" s="86" t="s">
        <v>556</v>
      </c>
      <c r="F143" s="113" t="s">
        <v>150</v>
      </c>
      <c r="G143" s="86" t="s">
        <v>557</v>
      </c>
      <c r="H143" s="86">
        <v>21185</v>
      </c>
      <c r="I143" s="86">
        <v>21185</v>
      </c>
      <c r="J143" s="87">
        <v>3000</v>
      </c>
      <c r="K143" s="87">
        <v>5000</v>
      </c>
      <c r="L143" s="87">
        <v>5000</v>
      </c>
      <c r="M143" s="87"/>
      <c r="N143" s="87"/>
      <c r="O143" s="77"/>
      <c r="P143" s="77" t="s">
        <v>517</v>
      </c>
    </row>
    <row r="144" spans="1:16" s="110" customFormat="1" ht="30.75" customHeight="1">
      <c r="A144" s="77" t="s">
        <v>482</v>
      </c>
      <c r="B144" s="96" t="s">
        <v>558</v>
      </c>
      <c r="C144" s="77">
        <v>7960181</v>
      </c>
      <c r="D144" s="77" t="s">
        <v>559</v>
      </c>
      <c r="E144" s="86" t="s">
        <v>560</v>
      </c>
      <c r="F144" s="113" t="s">
        <v>150</v>
      </c>
      <c r="G144" s="86" t="s">
        <v>561</v>
      </c>
      <c r="H144" s="86">
        <v>64979.9</v>
      </c>
      <c r="I144" s="86">
        <v>64979.9</v>
      </c>
      <c r="J144" s="87">
        <v>29500</v>
      </c>
      <c r="K144" s="87">
        <v>10000</v>
      </c>
      <c r="L144" s="87">
        <v>5000</v>
      </c>
      <c r="M144" s="87"/>
      <c r="N144" s="87">
        <v>5000</v>
      </c>
      <c r="O144" s="77" t="s">
        <v>562</v>
      </c>
      <c r="P144" s="66" t="s">
        <v>517</v>
      </c>
    </row>
    <row r="145" spans="1:16" s="124" customFormat="1" ht="30.75" customHeight="1">
      <c r="A145" s="77" t="s">
        <v>486</v>
      </c>
      <c r="B145" s="90" t="s">
        <v>563</v>
      </c>
      <c r="C145" s="66">
        <v>7984643</v>
      </c>
      <c r="D145" s="66" t="s">
        <v>564</v>
      </c>
      <c r="E145" s="66"/>
      <c r="F145" s="88" t="s">
        <v>168</v>
      </c>
      <c r="G145" s="88" t="s">
        <v>565</v>
      </c>
      <c r="H145" s="47">
        <v>99987</v>
      </c>
      <c r="I145" s="47">
        <v>99987</v>
      </c>
      <c r="J145" s="87">
        <v>8000</v>
      </c>
      <c r="K145" s="87">
        <v>10000</v>
      </c>
      <c r="L145" s="87">
        <v>10000</v>
      </c>
      <c r="M145" s="87"/>
      <c r="N145" s="87"/>
      <c r="O145" s="87"/>
      <c r="P145" s="115" t="s">
        <v>517</v>
      </c>
    </row>
    <row r="146" spans="1:16" s="107" customFormat="1" ht="30.75" customHeight="1">
      <c r="A146" s="72" t="s">
        <v>566</v>
      </c>
      <c r="B146" s="74" t="s">
        <v>214</v>
      </c>
      <c r="C146" s="72"/>
      <c r="D146" s="119"/>
      <c r="E146" s="119"/>
      <c r="F146" s="119"/>
      <c r="G146" s="119"/>
      <c r="H146" s="72">
        <f>H147+H149</f>
        <v>806409.70000000007</v>
      </c>
      <c r="I146" s="72">
        <f t="shared" ref="I146:N146" si="57">I147+I149</f>
        <v>797851.0120000001</v>
      </c>
      <c r="J146" s="72">
        <f t="shared" si="57"/>
        <v>563494</v>
      </c>
      <c r="K146" s="72">
        <f t="shared" si="57"/>
        <v>74965</v>
      </c>
      <c r="L146" s="72">
        <f t="shared" si="57"/>
        <v>44965</v>
      </c>
      <c r="M146" s="72">
        <f t="shared" si="57"/>
        <v>2000</v>
      </c>
      <c r="N146" s="72">
        <f t="shared" si="57"/>
        <v>30000</v>
      </c>
      <c r="O146" s="72"/>
      <c r="P146" s="106" t="e">
        <f>#REF!+#REF!+#REF!+84700</f>
        <v>#REF!</v>
      </c>
    </row>
    <row r="147" spans="1:16" s="143" customFormat="1" ht="30.75" customHeight="1">
      <c r="A147" s="94" t="s">
        <v>8</v>
      </c>
      <c r="B147" s="165" t="s">
        <v>432</v>
      </c>
      <c r="C147" s="72"/>
      <c r="D147" s="119"/>
      <c r="E147" s="119"/>
      <c r="F147" s="119"/>
      <c r="G147" s="119"/>
      <c r="H147" s="72"/>
      <c r="I147" s="72"/>
      <c r="J147" s="72"/>
      <c r="K147" s="72">
        <f>SUM(K148:K148)</f>
        <v>6300</v>
      </c>
      <c r="L147" s="72">
        <f>SUM(L148:L148)</f>
        <v>6300</v>
      </c>
      <c r="M147" s="72">
        <f>SUM(M148:M148)</f>
        <v>0</v>
      </c>
      <c r="N147" s="72">
        <f>SUM(N148:N148)</f>
        <v>0</v>
      </c>
      <c r="O147" s="72"/>
      <c r="P147" s="191"/>
    </row>
    <row r="148" spans="1:16" s="171" customFormat="1" ht="30.75" customHeight="1">
      <c r="A148" s="192">
        <v>1</v>
      </c>
      <c r="B148" s="193" t="s">
        <v>567</v>
      </c>
      <c r="C148" s="136"/>
      <c r="D148" s="170"/>
      <c r="E148" s="170"/>
      <c r="F148" s="170"/>
      <c r="G148" s="170"/>
      <c r="H148" s="136"/>
      <c r="I148" s="136"/>
      <c r="J148" s="136"/>
      <c r="K148" s="77">
        <v>6300</v>
      </c>
      <c r="L148" s="136">
        <v>6300</v>
      </c>
      <c r="M148" s="136"/>
      <c r="N148" s="136"/>
      <c r="O148" s="136"/>
      <c r="P148" s="77" t="s">
        <v>20</v>
      </c>
    </row>
    <row r="149" spans="1:16" s="143" customFormat="1" ht="30.75" customHeight="1">
      <c r="A149" s="72" t="s">
        <v>15</v>
      </c>
      <c r="B149" s="165" t="s">
        <v>434</v>
      </c>
      <c r="C149" s="106" t="e">
        <f>#REF!+#REF!+#REF!+#REF!</f>
        <v>#REF!</v>
      </c>
      <c r="D149" s="119"/>
      <c r="E149" s="119"/>
      <c r="F149" s="119"/>
      <c r="G149" s="119"/>
      <c r="H149" s="72">
        <f>H150+H152+H154</f>
        <v>806409.70000000007</v>
      </c>
      <c r="I149" s="72">
        <f t="shared" ref="I149:N149" si="58">I150+I152+I154</f>
        <v>797851.0120000001</v>
      </c>
      <c r="J149" s="72">
        <f t="shared" si="58"/>
        <v>563494</v>
      </c>
      <c r="K149" s="72">
        <f t="shared" si="58"/>
        <v>68665</v>
      </c>
      <c r="L149" s="72">
        <f t="shared" si="58"/>
        <v>38665</v>
      </c>
      <c r="M149" s="72">
        <f t="shared" si="58"/>
        <v>2000</v>
      </c>
      <c r="N149" s="72">
        <f t="shared" si="58"/>
        <v>30000</v>
      </c>
      <c r="O149" s="72"/>
      <c r="P149" s="72"/>
    </row>
    <row r="150" spans="1:16" s="73" customFormat="1" ht="30.75" customHeight="1">
      <c r="A150" s="160">
        <v>1</v>
      </c>
      <c r="B150" s="74" t="s">
        <v>260</v>
      </c>
      <c r="C150" s="106">
        <v>1</v>
      </c>
      <c r="D150" s="72"/>
      <c r="E150" s="72"/>
      <c r="F150" s="72"/>
      <c r="G150" s="72"/>
      <c r="H150" s="72">
        <f>SUM(H151:H151)</f>
        <v>81766.899999999994</v>
      </c>
      <c r="I150" s="72">
        <f t="shared" ref="I150:N150" si="59">SUM(I151:I151)</f>
        <v>81766.899999999994</v>
      </c>
      <c r="J150" s="72">
        <f t="shared" si="59"/>
        <v>80800</v>
      </c>
      <c r="K150" s="72">
        <f t="shared" si="59"/>
        <v>2967</v>
      </c>
      <c r="L150" s="72">
        <f t="shared" si="59"/>
        <v>2967</v>
      </c>
      <c r="M150" s="72">
        <f t="shared" si="59"/>
        <v>2000</v>
      </c>
      <c r="N150" s="72">
        <f t="shared" si="59"/>
        <v>0</v>
      </c>
      <c r="O150" s="106"/>
      <c r="P150" s="77"/>
    </row>
    <row r="151" spans="1:16" s="71" customFormat="1" ht="30.75" customHeight="1">
      <c r="A151" s="77" t="s">
        <v>94</v>
      </c>
      <c r="B151" s="78" t="s">
        <v>568</v>
      </c>
      <c r="C151" s="216" t="s">
        <v>569</v>
      </c>
      <c r="D151" s="77" t="s">
        <v>570</v>
      </c>
      <c r="E151" s="77" t="s">
        <v>571</v>
      </c>
      <c r="F151" s="77"/>
      <c r="G151" s="54" t="s">
        <v>572</v>
      </c>
      <c r="H151" s="54">
        <v>81766.899999999994</v>
      </c>
      <c r="I151" s="54">
        <v>81766.899999999994</v>
      </c>
      <c r="J151" s="77">
        <v>80800</v>
      </c>
      <c r="K151" s="77">
        <v>2967</v>
      </c>
      <c r="L151" s="77">
        <v>2967</v>
      </c>
      <c r="M151" s="77">
        <v>2000</v>
      </c>
      <c r="N151" s="77"/>
      <c r="O151" s="128" t="s">
        <v>265</v>
      </c>
      <c r="P151" s="77" t="s">
        <v>20</v>
      </c>
    </row>
    <row r="152" spans="1:16" s="130" customFormat="1" ht="30.75" customHeight="1">
      <c r="A152" s="72">
        <v>2</v>
      </c>
      <c r="B152" s="74" t="s">
        <v>271</v>
      </c>
      <c r="C152" s="106">
        <v>9</v>
      </c>
      <c r="D152" s="72"/>
      <c r="E152" s="72"/>
      <c r="F152" s="72"/>
      <c r="G152" s="72"/>
      <c r="H152" s="72">
        <f t="shared" ref="H152:N152" si="60">SUM(H153:H153)</f>
        <v>23104</v>
      </c>
      <c r="I152" s="72">
        <f t="shared" si="60"/>
        <v>14545.312</v>
      </c>
      <c r="J152" s="72">
        <f t="shared" si="60"/>
        <v>19167</v>
      </c>
      <c r="K152" s="72">
        <f t="shared" si="60"/>
        <v>2700</v>
      </c>
      <c r="L152" s="72">
        <f t="shared" si="60"/>
        <v>2700</v>
      </c>
      <c r="M152" s="72">
        <f t="shared" si="60"/>
        <v>0</v>
      </c>
      <c r="N152" s="72">
        <f t="shared" si="60"/>
        <v>0</v>
      </c>
      <c r="O152" s="106"/>
      <c r="P152" s="77"/>
    </row>
    <row r="153" spans="1:16" s="142" customFormat="1" ht="30.75" customHeight="1">
      <c r="A153" s="77" t="s">
        <v>440</v>
      </c>
      <c r="B153" s="78" t="s">
        <v>573</v>
      </c>
      <c r="C153" s="66"/>
      <c r="D153" s="97" t="s">
        <v>574</v>
      </c>
      <c r="E153" s="97" t="s">
        <v>575</v>
      </c>
      <c r="F153" s="97" t="s">
        <v>576</v>
      </c>
      <c r="G153" s="97" t="s">
        <v>577</v>
      </c>
      <c r="H153" s="97">
        <v>23104</v>
      </c>
      <c r="I153" s="97">
        <v>14545.312</v>
      </c>
      <c r="J153" s="141">
        <v>19167</v>
      </c>
      <c r="K153" s="77">
        <v>2700</v>
      </c>
      <c r="L153" s="77">
        <v>2700</v>
      </c>
      <c r="M153" s="77"/>
      <c r="N153" s="77"/>
      <c r="O153" s="128"/>
      <c r="P153" s="66" t="s">
        <v>20</v>
      </c>
    </row>
    <row r="154" spans="1:16" s="162" customFormat="1" ht="30.75" customHeight="1">
      <c r="A154" s="72">
        <v>3</v>
      </c>
      <c r="B154" s="159" t="s">
        <v>246</v>
      </c>
      <c r="C154" s="154"/>
      <c r="D154" s="155">
        <v>24</v>
      </c>
      <c r="E154" s="154"/>
      <c r="F154" s="154"/>
      <c r="G154" s="155">
        <v>26</v>
      </c>
      <c r="H154" s="154">
        <f>SUM(H155:H159)</f>
        <v>701538.8</v>
      </c>
      <c r="I154" s="154">
        <f t="shared" ref="I154:N154" si="61">SUM(I155:I159)</f>
        <v>701538.8</v>
      </c>
      <c r="J154" s="154">
        <f t="shared" si="61"/>
        <v>463527</v>
      </c>
      <c r="K154" s="154">
        <f t="shared" si="61"/>
        <v>62998</v>
      </c>
      <c r="L154" s="154">
        <f t="shared" si="61"/>
        <v>32998</v>
      </c>
      <c r="M154" s="154">
        <f t="shared" si="61"/>
        <v>0</v>
      </c>
      <c r="N154" s="154">
        <f t="shared" si="61"/>
        <v>30000</v>
      </c>
      <c r="O154" s="154"/>
      <c r="P154" s="154"/>
    </row>
    <row r="155" spans="1:16" s="124" customFormat="1" ht="30.75" customHeight="1">
      <c r="A155" s="77" t="s">
        <v>469</v>
      </c>
      <c r="B155" s="215" t="s">
        <v>215</v>
      </c>
      <c r="C155" s="204" t="s">
        <v>216</v>
      </c>
      <c r="D155" s="77" t="s">
        <v>578</v>
      </c>
      <c r="E155" s="77" t="s">
        <v>218</v>
      </c>
      <c r="F155" s="88" t="s">
        <v>168</v>
      </c>
      <c r="G155" s="77" t="s">
        <v>219</v>
      </c>
      <c r="H155" s="83">
        <v>357689</v>
      </c>
      <c r="I155" s="83">
        <v>357689</v>
      </c>
      <c r="J155" s="87">
        <v>286035</v>
      </c>
      <c r="K155" s="87">
        <v>25000</v>
      </c>
      <c r="L155" s="87">
        <v>10000</v>
      </c>
      <c r="M155" s="87"/>
      <c r="N155" s="87">
        <v>15000</v>
      </c>
      <c r="O155" s="87"/>
      <c r="P155" s="83" t="s">
        <v>20</v>
      </c>
    </row>
    <row r="156" spans="1:16" s="124" customFormat="1" ht="30.75" customHeight="1">
      <c r="A156" s="77" t="s">
        <v>474</v>
      </c>
      <c r="B156" s="90" t="s">
        <v>579</v>
      </c>
      <c r="C156" s="66">
        <v>7979359</v>
      </c>
      <c r="D156" s="66" t="s">
        <v>580</v>
      </c>
      <c r="E156" s="66"/>
      <c r="F156" s="88" t="s">
        <v>168</v>
      </c>
      <c r="G156" s="88" t="s">
        <v>581</v>
      </c>
      <c r="H156" s="47">
        <v>140493</v>
      </c>
      <c r="I156" s="47">
        <v>140493</v>
      </c>
      <c r="J156" s="87">
        <v>48000</v>
      </c>
      <c r="K156" s="87">
        <v>22000</v>
      </c>
      <c r="L156" s="87">
        <v>7000</v>
      </c>
      <c r="M156" s="87"/>
      <c r="N156" s="87">
        <v>15000</v>
      </c>
      <c r="O156" s="87"/>
      <c r="P156" s="115" t="s">
        <v>20</v>
      </c>
    </row>
    <row r="157" spans="1:16" s="71" customFormat="1" ht="30.75" customHeight="1">
      <c r="A157" s="77" t="s">
        <v>478</v>
      </c>
      <c r="B157" s="96" t="s">
        <v>582</v>
      </c>
      <c r="C157" s="77"/>
      <c r="D157" s="77" t="s">
        <v>583</v>
      </c>
      <c r="E157" s="77" t="s">
        <v>180</v>
      </c>
      <c r="F157" s="77" t="s">
        <v>584</v>
      </c>
      <c r="G157" s="77" t="s">
        <v>585</v>
      </c>
      <c r="H157" s="77">
        <v>68540</v>
      </c>
      <c r="I157" s="77">
        <v>68540</v>
      </c>
      <c r="J157" s="77">
        <v>44492</v>
      </c>
      <c r="K157" s="77">
        <v>10508</v>
      </c>
      <c r="L157" s="77">
        <v>10508</v>
      </c>
      <c r="M157" s="77"/>
      <c r="N157" s="77"/>
      <c r="O157" s="128"/>
      <c r="P157" s="66" t="s">
        <v>20</v>
      </c>
    </row>
    <row r="158" spans="1:16" s="71" customFormat="1" ht="30.75" customHeight="1">
      <c r="A158" s="77" t="s">
        <v>482</v>
      </c>
      <c r="B158" s="178" t="s">
        <v>586</v>
      </c>
      <c r="C158" s="216" t="s">
        <v>569</v>
      </c>
      <c r="D158" s="77" t="s">
        <v>587</v>
      </c>
      <c r="E158" s="77" t="s">
        <v>588</v>
      </c>
      <c r="F158" s="77" t="s">
        <v>456</v>
      </c>
      <c r="G158" s="83" t="s">
        <v>589</v>
      </c>
      <c r="H158" s="83">
        <v>103487.8</v>
      </c>
      <c r="I158" s="83">
        <v>103487.8</v>
      </c>
      <c r="J158" s="77">
        <v>81000</v>
      </c>
      <c r="K158" s="77">
        <v>1790</v>
      </c>
      <c r="L158" s="77">
        <v>1790</v>
      </c>
      <c r="M158" s="77"/>
      <c r="N158" s="77"/>
      <c r="O158" s="128"/>
      <c r="P158" s="77" t="s">
        <v>20</v>
      </c>
    </row>
    <row r="159" spans="1:16" s="110" customFormat="1" ht="30.75" customHeight="1">
      <c r="A159" s="77" t="s">
        <v>486</v>
      </c>
      <c r="B159" s="111" t="s">
        <v>590</v>
      </c>
      <c r="C159" s="112">
        <v>7976736</v>
      </c>
      <c r="D159" s="113" t="s">
        <v>591</v>
      </c>
      <c r="E159" s="114" t="s">
        <v>592</v>
      </c>
      <c r="F159" s="113" t="s">
        <v>250</v>
      </c>
      <c r="G159" s="77" t="s">
        <v>593</v>
      </c>
      <c r="H159" s="47">
        <v>31329</v>
      </c>
      <c r="I159" s="47">
        <v>31329</v>
      </c>
      <c r="J159" s="87">
        <v>4000</v>
      </c>
      <c r="K159" s="87">
        <v>3700</v>
      </c>
      <c r="L159" s="87">
        <v>3700</v>
      </c>
      <c r="M159" s="87"/>
      <c r="N159" s="87"/>
      <c r="O159" s="77" t="s">
        <v>594</v>
      </c>
      <c r="P159" s="115" t="s">
        <v>20</v>
      </c>
    </row>
    <row r="160" spans="1:16" s="107" customFormat="1" ht="30.75" customHeight="1">
      <c r="A160" s="72" t="s">
        <v>595</v>
      </c>
      <c r="B160" s="74" t="s">
        <v>220</v>
      </c>
      <c r="C160" s="72"/>
      <c r="D160" s="119"/>
      <c r="E160" s="119"/>
      <c r="F160" s="119"/>
      <c r="G160" s="119"/>
      <c r="H160" s="72">
        <f>H161+H163</f>
        <v>518474.74900000001</v>
      </c>
      <c r="I160" s="72">
        <f t="shared" ref="I160:N160" si="62">I161+I163</f>
        <v>94682</v>
      </c>
      <c r="J160" s="72">
        <f t="shared" si="62"/>
        <v>449600.53564400005</v>
      </c>
      <c r="K160" s="72">
        <f t="shared" si="62"/>
        <v>32500</v>
      </c>
      <c r="L160" s="72">
        <f t="shared" si="62"/>
        <v>25500</v>
      </c>
      <c r="M160" s="72">
        <f t="shared" si="62"/>
        <v>0</v>
      </c>
      <c r="N160" s="72">
        <f t="shared" si="62"/>
        <v>7000</v>
      </c>
      <c r="O160" s="72"/>
      <c r="P160" s="106" t="e">
        <f>#REF!+#REF!+#REF!+84700</f>
        <v>#REF!</v>
      </c>
    </row>
    <row r="161" spans="1:16" s="143" customFormat="1" ht="30.75" customHeight="1">
      <c r="A161" s="94" t="s">
        <v>8</v>
      </c>
      <c r="B161" s="165" t="s">
        <v>432</v>
      </c>
      <c r="C161" s="72"/>
      <c r="D161" s="119"/>
      <c r="E161" s="119"/>
      <c r="F161" s="119"/>
      <c r="G161" s="119"/>
      <c r="H161" s="72"/>
      <c r="I161" s="72"/>
      <c r="J161" s="72"/>
      <c r="K161" s="72">
        <f>SUM(K162:K162)</f>
        <v>4500</v>
      </c>
      <c r="L161" s="72">
        <f>SUM(L162:L162)</f>
        <v>4500</v>
      </c>
      <c r="M161" s="72">
        <f>SUM(M162:M162)</f>
        <v>0</v>
      </c>
      <c r="N161" s="72">
        <f>SUM(N162:N162)</f>
        <v>0</v>
      </c>
      <c r="O161" s="72"/>
      <c r="P161" s="191"/>
    </row>
    <row r="162" spans="1:16" s="171" customFormat="1" ht="30.75" customHeight="1">
      <c r="A162" s="192">
        <v>1</v>
      </c>
      <c r="B162" s="193" t="s">
        <v>596</v>
      </c>
      <c r="C162" s="136"/>
      <c r="D162" s="170"/>
      <c r="E162" s="170"/>
      <c r="F162" s="170"/>
      <c r="G162" s="170"/>
      <c r="H162" s="136"/>
      <c r="I162" s="136"/>
      <c r="J162" s="136"/>
      <c r="K162" s="77">
        <v>4500</v>
      </c>
      <c r="L162" s="136">
        <v>4500</v>
      </c>
      <c r="M162" s="136"/>
      <c r="N162" s="136"/>
      <c r="O162" s="136"/>
      <c r="P162" s="77" t="s">
        <v>25</v>
      </c>
    </row>
    <row r="163" spans="1:16" s="143" customFormat="1" ht="30.75" customHeight="1">
      <c r="A163" s="72" t="s">
        <v>15</v>
      </c>
      <c r="B163" s="165" t="s">
        <v>434</v>
      </c>
      <c r="C163" s="106" t="e">
        <f>#REF!+#REF!+#REF!+#REF!</f>
        <v>#REF!</v>
      </c>
      <c r="D163" s="119"/>
      <c r="E163" s="119"/>
      <c r="F163" s="119"/>
      <c r="G163" s="119"/>
      <c r="H163" s="72">
        <f>H164</f>
        <v>518474.74900000001</v>
      </c>
      <c r="I163" s="72">
        <f t="shared" ref="I163:N163" si="63">I164</f>
        <v>94682</v>
      </c>
      <c r="J163" s="72">
        <f t="shared" si="63"/>
        <v>449600.53564400005</v>
      </c>
      <c r="K163" s="72">
        <f t="shared" si="63"/>
        <v>28000</v>
      </c>
      <c r="L163" s="72">
        <f t="shared" si="63"/>
        <v>21000</v>
      </c>
      <c r="M163" s="72">
        <f t="shared" si="63"/>
        <v>0</v>
      </c>
      <c r="N163" s="72">
        <f t="shared" si="63"/>
        <v>7000</v>
      </c>
      <c r="O163" s="72"/>
      <c r="P163" s="72"/>
    </row>
    <row r="164" spans="1:16" s="130" customFormat="1" ht="30.75" customHeight="1">
      <c r="A164" s="72">
        <v>1</v>
      </c>
      <c r="B164" s="74" t="s">
        <v>246</v>
      </c>
      <c r="C164" s="106">
        <v>6</v>
      </c>
      <c r="D164" s="72"/>
      <c r="E164" s="72"/>
      <c r="F164" s="72"/>
      <c r="G164" s="72"/>
      <c r="H164" s="72">
        <f>SUM(H165:H166)</f>
        <v>518474.74900000001</v>
      </c>
      <c r="I164" s="72">
        <f t="shared" ref="I164:N164" si="64">SUM(I165:I166)</f>
        <v>94682</v>
      </c>
      <c r="J164" s="72">
        <f t="shared" si="64"/>
        <v>449600.53564400005</v>
      </c>
      <c r="K164" s="72">
        <f t="shared" si="64"/>
        <v>28000</v>
      </c>
      <c r="L164" s="72">
        <f t="shared" si="64"/>
        <v>21000</v>
      </c>
      <c r="M164" s="72">
        <f t="shared" si="64"/>
        <v>0</v>
      </c>
      <c r="N164" s="72">
        <f t="shared" si="64"/>
        <v>7000</v>
      </c>
      <c r="O164" s="106"/>
      <c r="P164" s="77"/>
    </row>
    <row r="165" spans="1:16" s="130" customFormat="1" ht="30.75" customHeight="1">
      <c r="A165" s="77" t="s">
        <v>94</v>
      </c>
      <c r="B165" s="96" t="s">
        <v>597</v>
      </c>
      <c r="C165" s="79" t="s">
        <v>598</v>
      </c>
      <c r="D165" s="77" t="s">
        <v>599</v>
      </c>
      <c r="E165" s="77" t="s">
        <v>600</v>
      </c>
      <c r="F165" s="79" t="s">
        <v>318</v>
      </c>
      <c r="G165" s="79" t="s">
        <v>601</v>
      </c>
      <c r="H165" s="77">
        <v>223824.473</v>
      </c>
      <c r="I165" s="77">
        <v>43782</v>
      </c>
      <c r="J165" s="77">
        <v>193024.92200000002</v>
      </c>
      <c r="K165" s="77">
        <v>10000</v>
      </c>
      <c r="L165" s="77">
        <v>10000</v>
      </c>
      <c r="M165" s="77"/>
      <c r="N165" s="77"/>
      <c r="O165" s="128"/>
      <c r="P165" s="77" t="s">
        <v>25</v>
      </c>
    </row>
    <row r="166" spans="1:16" s="130" customFormat="1" ht="30.75" customHeight="1">
      <c r="A166" s="77" t="s">
        <v>127</v>
      </c>
      <c r="B166" s="96" t="s">
        <v>602</v>
      </c>
      <c r="C166" s="79" t="s">
        <v>603</v>
      </c>
      <c r="D166" s="77" t="s">
        <v>604</v>
      </c>
      <c r="E166" s="77" t="s">
        <v>605</v>
      </c>
      <c r="F166" s="79" t="s">
        <v>318</v>
      </c>
      <c r="G166" s="79" t="s">
        <v>606</v>
      </c>
      <c r="H166" s="77">
        <v>294650.27600000001</v>
      </c>
      <c r="I166" s="77">
        <v>50900</v>
      </c>
      <c r="J166" s="77">
        <v>256575.61364400003</v>
      </c>
      <c r="K166" s="77">
        <v>18000</v>
      </c>
      <c r="L166" s="77">
        <v>11000</v>
      </c>
      <c r="M166" s="77"/>
      <c r="N166" s="77">
        <v>7000</v>
      </c>
      <c r="O166" s="128"/>
      <c r="P166" s="77" t="s">
        <v>25</v>
      </c>
    </row>
    <row r="167" spans="1:16" s="107" customFormat="1" ht="30.75" customHeight="1">
      <c r="A167" s="72" t="s">
        <v>607</v>
      </c>
      <c r="B167" s="74" t="s">
        <v>608</v>
      </c>
      <c r="C167" s="72"/>
      <c r="D167" s="119"/>
      <c r="E167" s="119"/>
      <c r="F167" s="119"/>
      <c r="G167" s="119"/>
      <c r="H167" s="72">
        <f>H168+H170</f>
        <v>667875</v>
      </c>
      <c r="I167" s="72">
        <f t="shared" ref="I167:N167" si="65">I168+I170</f>
        <v>402763.8</v>
      </c>
      <c r="J167" s="72">
        <f t="shared" si="65"/>
        <v>505912</v>
      </c>
      <c r="K167" s="72">
        <f t="shared" si="65"/>
        <v>82498</v>
      </c>
      <c r="L167" s="72">
        <f t="shared" si="65"/>
        <v>74498</v>
      </c>
      <c r="M167" s="72">
        <f t="shared" si="65"/>
        <v>14100</v>
      </c>
      <c r="N167" s="72">
        <f t="shared" si="65"/>
        <v>8000</v>
      </c>
      <c r="O167" s="72"/>
      <c r="P167" s="106" t="e">
        <f>#REF!+#REF!+#REF!+84700</f>
        <v>#REF!</v>
      </c>
    </row>
    <row r="168" spans="1:16" s="143" customFormat="1" ht="30.75" customHeight="1">
      <c r="A168" s="94" t="s">
        <v>8</v>
      </c>
      <c r="B168" s="165" t="s">
        <v>432</v>
      </c>
      <c r="C168" s="72"/>
      <c r="D168" s="119"/>
      <c r="E168" s="119"/>
      <c r="F168" s="119"/>
      <c r="G168" s="119"/>
      <c r="H168" s="72"/>
      <c r="I168" s="72"/>
      <c r="J168" s="72"/>
      <c r="K168" s="72">
        <f>SUM(K169:K169)</f>
        <v>4200</v>
      </c>
      <c r="L168" s="72">
        <f>SUM(L169:L169)</f>
        <v>4200</v>
      </c>
      <c r="M168" s="72">
        <f>SUM(M169:M169)</f>
        <v>4000</v>
      </c>
      <c r="N168" s="72">
        <f>SUM(N169:N169)</f>
        <v>0</v>
      </c>
      <c r="O168" s="72"/>
      <c r="P168" s="191"/>
    </row>
    <row r="169" spans="1:16" s="171" customFormat="1" ht="30.75" customHeight="1">
      <c r="A169" s="192">
        <v>1</v>
      </c>
      <c r="B169" s="193" t="s">
        <v>609</v>
      </c>
      <c r="C169" s="136"/>
      <c r="D169" s="170"/>
      <c r="E169" s="170"/>
      <c r="F169" s="170"/>
      <c r="G169" s="170"/>
      <c r="H169" s="136"/>
      <c r="I169" s="136"/>
      <c r="J169" s="136"/>
      <c r="K169" s="77">
        <v>4200</v>
      </c>
      <c r="L169" s="136">
        <v>4200</v>
      </c>
      <c r="M169" s="136">
        <v>4000</v>
      </c>
      <c r="N169" s="136"/>
      <c r="O169" s="136"/>
      <c r="P169" s="77" t="s">
        <v>35</v>
      </c>
    </row>
    <row r="170" spans="1:16" s="143" customFormat="1" ht="30.75" customHeight="1">
      <c r="A170" s="72" t="s">
        <v>15</v>
      </c>
      <c r="B170" s="165" t="s">
        <v>434</v>
      </c>
      <c r="C170" s="106" t="e">
        <f>#REF!+#REF!+#REF!+#REF!</f>
        <v>#REF!</v>
      </c>
      <c r="D170" s="119"/>
      <c r="E170" s="119"/>
      <c r="F170" s="119"/>
      <c r="G170" s="119"/>
      <c r="H170" s="72">
        <f>H171+H181+H185</f>
        <v>667875</v>
      </c>
      <c r="I170" s="72">
        <f t="shared" ref="I170:N170" si="66">I171+I181+I185</f>
        <v>402763.8</v>
      </c>
      <c r="J170" s="72">
        <f t="shared" si="66"/>
        <v>505912</v>
      </c>
      <c r="K170" s="72">
        <f t="shared" si="66"/>
        <v>78298</v>
      </c>
      <c r="L170" s="72">
        <f t="shared" si="66"/>
        <v>70298</v>
      </c>
      <c r="M170" s="72">
        <f t="shared" si="66"/>
        <v>10100</v>
      </c>
      <c r="N170" s="72">
        <f t="shared" si="66"/>
        <v>8000</v>
      </c>
      <c r="O170" s="72"/>
      <c r="P170" s="72"/>
    </row>
    <row r="171" spans="1:16" s="130" customFormat="1" ht="30.75" customHeight="1">
      <c r="A171" s="72">
        <v>1</v>
      </c>
      <c r="B171" s="74" t="s">
        <v>260</v>
      </c>
      <c r="C171" s="106">
        <v>14</v>
      </c>
      <c r="D171" s="72"/>
      <c r="E171" s="72"/>
      <c r="F171" s="72"/>
      <c r="G171" s="72"/>
      <c r="H171" s="72">
        <f>SUM(H172:H180)</f>
        <v>181245</v>
      </c>
      <c r="I171" s="72">
        <f t="shared" ref="I171:N171" si="67">SUM(I172:I180)</f>
        <v>79440</v>
      </c>
      <c r="J171" s="72">
        <f t="shared" si="67"/>
        <v>173783</v>
      </c>
      <c r="K171" s="72">
        <f t="shared" si="67"/>
        <v>7462</v>
      </c>
      <c r="L171" s="72">
        <f t="shared" si="67"/>
        <v>7462</v>
      </c>
      <c r="M171" s="72">
        <f t="shared" si="67"/>
        <v>0</v>
      </c>
      <c r="N171" s="72">
        <f t="shared" si="67"/>
        <v>0</v>
      </c>
      <c r="O171" s="72"/>
      <c r="P171" s="72"/>
    </row>
    <row r="172" spans="1:16" s="142" customFormat="1" ht="30.75" customHeight="1">
      <c r="A172" s="77" t="s">
        <v>94</v>
      </c>
      <c r="B172" s="90" t="s">
        <v>610</v>
      </c>
      <c r="C172" s="66">
        <v>7017089</v>
      </c>
      <c r="D172" s="66" t="s">
        <v>611</v>
      </c>
      <c r="E172" s="66" t="s">
        <v>612</v>
      </c>
      <c r="F172" s="66" t="s">
        <v>613</v>
      </c>
      <c r="G172" s="66" t="s">
        <v>614</v>
      </c>
      <c r="H172" s="140">
        <v>86417</v>
      </c>
      <c r="I172" s="66">
        <v>9811</v>
      </c>
      <c r="J172" s="141">
        <v>84423</v>
      </c>
      <c r="K172" s="77">
        <v>1994</v>
      </c>
      <c r="L172" s="77">
        <v>1994</v>
      </c>
      <c r="M172" s="77"/>
      <c r="N172" s="77"/>
      <c r="O172" s="131" t="s">
        <v>265</v>
      </c>
      <c r="P172" s="66" t="s">
        <v>35</v>
      </c>
    </row>
    <row r="173" spans="1:16" s="142" customFormat="1" ht="30.75" customHeight="1">
      <c r="A173" s="77" t="s">
        <v>127</v>
      </c>
      <c r="B173" s="90" t="s">
        <v>615</v>
      </c>
      <c r="C173" s="66">
        <v>7222923</v>
      </c>
      <c r="D173" s="66" t="s">
        <v>616</v>
      </c>
      <c r="E173" s="66" t="s">
        <v>295</v>
      </c>
      <c r="F173" s="66" t="s">
        <v>617</v>
      </c>
      <c r="G173" s="66" t="s">
        <v>618</v>
      </c>
      <c r="H173" s="140">
        <v>5742</v>
      </c>
      <c r="I173" s="140">
        <v>5742</v>
      </c>
      <c r="J173" s="141">
        <v>4100</v>
      </c>
      <c r="K173" s="77">
        <v>1642</v>
      </c>
      <c r="L173" s="77">
        <v>1642</v>
      </c>
      <c r="M173" s="77"/>
      <c r="N173" s="77"/>
      <c r="O173" s="131" t="s">
        <v>265</v>
      </c>
      <c r="P173" s="66" t="s">
        <v>35</v>
      </c>
    </row>
    <row r="174" spans="1:16" s="142" customFormat="1" ht="30.75" customHeight="1">
      <c r="A174" s="77" t="s">
        <v>524</v>
      </c>
      <c r="B174" s="90" t="s">
        <v>619</v>
      </c>
      <c r="C174" s="66"/>
      <c r="D174" s="66" t="s">
        <v>620</v>
      </c>
      <c r="E174" s="66"/>
      <c r="F174" s="66">
        <v>2009</v>
      </c>
      <c r="G174" s="66" t="s">
        <v>621</v>
      </c>
      <c r="H174" s="140">
        <v>1359</v>
      </c>
      <c r="I174" s="66">
        <v>1359</v>
      </c>
      <c r="J174" s="141">
        <v>1276</v>
      </c>
      <c r="K174" s="77">
        <v>83</v>
      </c>
      <c r="L174" s="77">
        <v>83</v>
      </c>
      <c r="M174" s="77"/>
      <c r="N174" s="77"/>
      <c r="O174" s="123" t="s">
        <v>265</v>
      </c>
      <c r="P174" s="66" t="s">
        <v>35</v>
      </c>
    </row>
    <row r="175" spans="1:16" s="142" customFormat="1" ht="30.75" customHeight="1">
      <c r="A175" s="77" t="s">
        <v>528</v>
      </c>
      <c r="B175" s="78" t="s">
        <v>622</v>
      </c>
      <c r="C175" s="97">
        <v>7256310</v>
      </c>
      <c r="D175" s="97" t="s">
        <v>623</v>
      </c>
      <c r="E175" s="97" t="s">
        <v>295</v>
      </c>
      <c r="F175" s="97" t="s">
        <v>263</v>
      </c>
      <c r="G175" s="66" t="s">
        <v>624</v>
      </c>
      <c r="H175" s="97">
        <v>48615</v>
      </c>
      <c r="I175" s="66">
        <v>26050</v>
      </c>
      <c r="J175" s="141">
        <v>47235</v>
      </c>
      <c r="K175" s="77">
        <v>1380</v>
      </c>
      <c r="L175" s="77">
        <v>1380</v>
      </c>
      <c r="M175" s="77"/>
      <c r="N175" s="77"/>
      <c r="O175" s="123" t="s">
        <v>265</v>
      </c>
      <c r="P175" s="66" t="s">
        <v>35</v>
      </c>
    </row>
    <row r="176" spans="1:16" s="142" customFormat="1" ht="30.75" customHeight="1">
      <c r="A176" s="77" t="s">
        <v>532</v>
      </c>
      <c r="B176" s="90" t="s">
        <v>625</v>
      </c>
      <c r="C176" s="66"/>
      <c r="D176" s="66" t="s">
        <v>626</v>
      </c>
      <c r="E176" s="66" t="s">
        <v>295</v>
      </c>
      <c r="F176" s="66" t="s">
        <v>627</v>
      </c>
      <c r="G176" s="66" t="s">
        <v>628</v>
      </c>
      <c r="H176" s="140">
        <v>6124</v>
      </c>
      <c r="I176" s="140">
        <v>6124</v>
      </c>
      <c r="J176" s="141">
        <v>5424</v>
      </c>
      <c r="K176" s="77">
        <v>700</v>
      </c>
      <c r="L176" s="77">
        <v>700</v>
      </c>
      <c r="M176" s="77"/>
      <c r="N176" s="77"/>
      <c r="O176" s="123" t="s">
        <v>265</v>
      </c>
      <c r="P176" s="66" t="s">
        <v>35</v>
      </c>
    </row>
    <row r="177" spans="1:16" s="220" customFormat="1" ht="30.75" customHeight="1">
      <c r="A177" s="77" t="s">
        <v>538</v>
      </c>
      <c r="B177" s="217" t="s">
        <v>629</v>
      </c>
      <c r="C177" s="218" t="s">
        <v>630</v>
      </c>
      <c r="D177" s="66" t="s">
        <v>626</v>
      </c>
      <c r="E177" s="219" t="s">
        <v>313</v>
      </c>
      <c r="F177" s="219" t="s">
        <v>456</v>
      </c>
      <c r="G177" s="219" t="s">
        <v>631</v>
      </c>
      <c r="H177" s="66">
        <v>8574</v>
      </c>
      <c r="I177" s="66">
        <v>8574</v>
      </c>
      <c r="J177" s="141">
        <v>7836</v>
      </c>
      <c r="K177" s="77">
        <v>738</v>
      </c>
      <c r="L177" s="77">
        <v>738</v>
      </c>
      <c r="M177" s="77"/>
      <c r="N177" s="77"/>
      <c r="O177" s="123" t="s">
        <v>265</v>
      </c>
      <c r="P177" s="66" t="s">
        <v>35</v>
      </c>
    </row>
    <row r="178" spans="1:16" s="142" customFormat="1" ht="30.75" customHeight="1">
      <c r="A178" s="77" t="s">
        <v>632</v>
      </c>
      <c r="B178" s="78" t="s">
        <v>633</v>
      </c>
      <c r="C178" s="97">
        <v>7568815</v>
      </c>
      <c r="D178" s="97" t="s">
        <v>623</v>
      </c>
      <c r="E178" s="97" t="s">
        <v>313</v>
      </c>
      <c r="F178" s="97" t="s">
        <v>634</v>
      </c>
      <c r="G178" s="66" t="s">
        <v>635</v>
      </c>
      <c r="H178" s="97">
        <v>19994</v>
      </c>
      <c r="I178" s="66">
        <v>19993.599999999999</v>
      </c>
      <c r="J178" s="141">
        <v>19283</v>
      </c>
      <c r="K178" s="77">
        <v>711</v>
      </c>
      <c r="L178" s="77">
        <v>711</v>
      </c>
      <c r="M178" s="77"/>
      <c r="N178" s="77"/>
      <c r="O178" s="123" t="s">
        <v>265</v>
      </c>
      <c r="P178" s="66" t="s">
        <v>35</v>
      </c>
    </row>
    <row r="179" spans="1:16" s="142" customFormat="1" ht="30.75" customHeight="1">
      <c r="A179" s="77" t="s">
        <v>636</v>
      </c>
      <c r="B179" s="90" t="s">
        <v>637</v>
      </c>
      <c r="C179" s="66">
        <v>7016768</v>
      </c>
      <c r="D179" s="66" t="s">
        <v>638</v>
      </c>
      <c r="E179" s="66" t="s">
        <v>639</v>
      </c>
      <c r="F179" s="66" t="s">
        <v>640</v>
      </c>
      <c r="G179" s="66" t="s">
        <v>641</v>
      </c>
      <c r="H179" s="140">
        <v>3663</v>
      </c>
      <c r="I179" s="66">
        <v>1052</v>
      </c>
      <c r="J179" s="141">
        <v>3501</v>
      </c>
      <c r="K179" s="77">
        <v>162</v>
      </c>
      <c r="L179" s="77">
        <v>162</v>
      </c>
      <c r="M179" s="77"/>
      <c r="N179" s="77"/>
      <c r="O179" s="123" t="s">
        <v>265</v>
      </c>
      <c r="P179" s="66" t="s">
        <v>35</v>
      </c>
    </row>
    <row r="180" spans="1:16" s="142" customFormat="1" ht="30.75" customHeight="1">
      <c r="A180" s="77" t="s">
        <v>642</v>
      </c>
      <c r="B180" s="90" t="s">
        <v>643</v>
      </c>
      <c r="C180" s="66">
        <v>7016781</v>
      </c>
      <c r="D180" s="66" t="s">
        <v>626</v>
      </c>
      <c r="E180" s="66" t="s">
        <v>644</v>
      </c>
      <c r="F180" s="66" t="s">
        <v>645</v>
      </c>
      <c r="G180" s="66" t="s">
        <v>646</v>
      </c>
      <c r="H180" s="66">
        <v>757</v>
      </c>
      <c r="I180" s="66">
        <v>734.4</v>
      </c>
      <c r="J180" s="141">
        <v>705</v>
      </c>
      <c r="K180" s="77">
        <v>52</v>
      </c>
      <c r="L180" s="77">
        <v>52</v>
      </c>
      <c r="M180" s="77"/>
      <c r="N180" s="77"/>
      <c r="O180" s="123" t="s">
        <v>265</v>
      </c>
      <c r="P180" s="66" t="s">
        <v>35</v>
      </c>
    </row>
    <row r="181" spans="1:16" s="130" customFormat="1" ht="30.75" customHeight="1">
      <c r="A181" s="72">
        <v>2</v>
      </c>
      <c r="B181" s="74" t="s">
        <v>271</v>
      </c>
      <c r="C181" s="106">
        <v>9</v>
      </c>
      <c r="D181" s="72"/>
      <c r="E181" s="72"/>
      <c r="F181" s="72"/>
      <c r="G181" s="72"/>
      <c r="H181" s="72">
        <f>SUM(H182:H184)</f>
        <v>226193</v>
      </c>
      <c r="I181" s="72">
        <f t="shared" ref="I181:N181" si="68">SUM(I182:I184)</f>
        <v>112886.8</v>
      </c>
      <c r="J181" s="72">
        <f t="shared" si="68"/>
        <v>187036</v>
      </c>
      <c r="K181" s="72">
        <f t="shared" si="68"/>
        <v>20408</v>
      </c>
      <c r="L181" s="72">
        <f t="shared" si="68"/>
        <v>20408</v>
      </c>
      <c r="M181" s="72">
        <f t="shared" si="68"/>
        <v>750</v>
      </c>
      <c r="N181" s="72">
        <f t="shared" si="68"/>
        <v>0</v>
      </c>
      <c r="O181" s="106"/>
      <c r="P181" s="77"/>
    </row>
    <row r="182" spans="1:16" s="223" customFormat="1" ht="30.75" customHeight="1">
      <c r="A182" s="77" t="s">
        <v>440</v>
      </c>
      <c r="B182" s="221" t="s">
        <v>647</v>
      </c>
      <c r="C182" s="222">
        <v>7020594</v>
      </c>
      <c r="D182" s="66" t="s">
        <v>648</v>
      </c>
      <c r="E182" s="222" t="s">
        <v>649</v>
      </c>
      <c r="F182" s="222" t="s">
        <v>650</v>
      </c>
      <c r="G182" s="222" t="s">
        <v>651</v>
      </c>
      <c r="H182" s="222">
        <v>126063</v>
      </c>
      <c r="I182" s="222">
        <v>87073</v>
      </c>
      <c r="J182" s="141">
        <v>96863</v>
      </c>
      <c r="K182" s="77">
        <v>15000</v>
      </c>
      <c r="L182" s="77">
        <v>15000</v>
      </c>
      <c r="M182" s="77">
        <v>750</v>
      </c>
      <c r="N182" s="77"/>
      <c r="O182" s="123"/>
      <c r="P182" s="66" t="s">
        <v>35</v>
      </c>
    </row>
    <row r="183" spans="1:16" s="142" customFormat="1" ht="30.75" customHeight="1">
      <c r="A183" s="77" t="s">
        <v>446</v>
      </c>
      <c r="B183" s="90" t="s">
        <v>652</v>
      </c>
      <c r="C183" s="66">
        <v>7020558</v>
      </c>
      <c r="D183" s="66" t="s">
        <v>653</v>
      </c>
      <c r="E183" s="66" t="s">
        <v>654</v>
      </c>
      <c r="F183" s="66" t="s">
        <v>414</v>
      </c>
      <c r="G183" s="66" t="s">
        <v>655</v>
      </c>
      <c r="H183" s="140">
        <v>18690</v>
      </c>
      <c r="I183" s="66">
        <v>9217.7999999999993</v>
      </c>
      <c r="J183" s="141">
        <v>15676</v>
      </c>
      <c r="K183" s="77">
        <v>1908</v>
      </c>
      <c r="L183" s="77">
        <v>1908</v>
      </c>
      <c r="M183" s="77"/>
      <c r="N183" s="77"/>
      <c r="O183" s="123"/>
      <c r="P183" s="66" t="s">
        <v>35</v>
      </c>
    </row>
    <row r="184" spans="1:16" s="200" customFormat="1" ht="30.75" customHeight="1">
      <c r="A184" s="77" t="s">
        <v>440</v>
      </c>
      <c r="B184" s="224" t="s">
        <v>656</v>
      </c>
      <c r="C184" s="66">
        <v>7270900</v>
      </c>
      <c r="D184" s="66" t="s">
        <v>657</v>
      </c>
      <c r="E184" s="66" t="s">
        <v>658</v>
      </c>
      <c r="F184" s="66" t="s">
        <v>659</v>
      </c>
      <c r="G184" s="66" t="s">
        <v>660</v>
      </c>
      <c r="H184" s="66">
        <v>81440</v>
      </c>
      <c r="I184" s="66">
        <v>16596</v>
      </c>
      <c r="J184" s="141">
        <v>74497</v>
      </c>
      <c r="K184" s="77">
        <v>3500</v>
      </c>
      <c r="L184" s="77">
        <v>3500</v>
      </c>
      <c r="M184" s="77"/>
      <c r="N184" s="77"/>
      <c r="O184" s="123"/>
      <c r="P184" s="77" t="s">
        <v>35</v>
      </c>
    </row>
    <row r="185" spans="1:16" s="162" customFormat="1" ht="30.75" customHeight="1">
      <c r="A185" s="72">
        <v>3</v>
      </c>
      <c r="B185" s="159" t="s">
        <v>246</v>
      </c>
      <c r="C185" s="154"/>
      <c r="D185" s="72"/>
      <c r="E185" s="72"/>
      <c r="F185" s="160"/>
      <c r="G185" s="72"/>
      <c r="H185" s="161">
        <f>SUM(H186:H192)</f>
        <v>260437</v>
      </c>
      <c r="I185" s="161">
        <f t="shared" ref="I185:N185" si="69">SUM(I186:I192)</f>
        <v>210437</v>
      </c>
      <c r="J185" s="161">
        <f t="shared" si="69"/>
        <v>145093</v>
      </c>
      <c r="K185" s="161">
        <f t="shared" si="69"/>
        <v>50428</v>
      </c>
      <c r="L185" s="161">
        <f t="shared" si="69"/>
        <v>42428</v>
      </c>
      <c r="M185" s="161">
        <f t="shared" si="69"/>
        <v>9350</v>
      </c>
      <c r="N185" s="161">
        <f t="shared" si="69"/>
        <v>8000</v>
      </c>
      <c r="O185" s="154"/>
      <c r="P185" s="91"/>
    </row>
    <row r="186" spans="1:16" s="124" customFormat="1" ht="30.75" customHeight="1">
      <c r="A186" s="77" t="s">
        <v>469</v>
      </c>
      <c r="B186" s="96" t="s">
        <v>661</v>
      </c>
      <c r="C186" s="77">
        <v>7996369</v>
      </c>
      <c r="D186" s="113" t="s">
        <v>623</v>
      </c>
      <c r="E186" s="113"/>
      <c r="F186" s="113" t="s">
        <v>250</v>
      </c>
      <c r="G186" s="138" t="s">
        <v>662</v>
      </c>
      <c r="H186" s="47">
        <v>27384</v>
      </c>
      <c r="I186" s="47">
        <v>27384</v>
      </c>
      <c r="J186" s="87">
        <v>2485</v>
      </c>
      <c r="K186" s="87">
        <v>4000</v>
      </c>
      <c r="L186" s="87">
        <v>4000</v>
      </c>
      <c r="M186" s="87"/>
      <c r="N186" s="87"/>
      <c r="O186" s="87"/>
      <c r="P186" s="115" t="s">
        <v>35</v>
      </c>
    </row>
    <row r="187" spans="1:16" s="208" customFormat="1" ht="30.75" customHeight="1">
      <c r="A187" s="77" t="s">
        <v>474</v>
      </c>
      <c r="B187" s="90" t="s">
        <v>663</v>
      </c>
      <c r="C187" s="66">
        <v>7020159</v>
      </c>
      <c r="D187" s="66" t="s">
        <v>664</v>
      </c>
      <c r="E187" s="66" t="s">
        <v>665</v>
      </c>
      <c r="F187" s="66" t="s">
        <v>613</v>
      </c>
      <c r="G187" s="66" t="s">
        <v>666</v>
      </c>
      <c r="H187" s="153">
        <v>20158</v>
      </c>
      <c r="I187" s="153">
        <v>20158</v>
      </c>
      <c r="J187" s="87">
        <v>25419</v>
      </c>
      <c r="K187" s="87">
        <v>3482</v>
      </c>
      <c r="L187" s="87">
        <v>3482</v>
      </c>
      <c r="M187" s="87"/>
      <c r="N187" s="87"/>
      <c r="O187" s="207" t="s">
        <v>362</v>
      </c>
      <c r="P187" s="77" t="s">
        <v>35</v>
      </c>
    </row>
    <row r="188" spans="1:16" s="208" customFormat="1" ht="30.75" customHeight="1">
      <c r="A188" s="77" t="s">
        <v>478</v>
      </c>
      <c r="B188" s="90" t="s">
        <v>667</v>
      </c>
      <c r="C188" s="66">
        <v>7019987</v>
      </c>
      <c r="D188" s="66" t="s">
        <v>653</v>
      </c>
      <c r="E188" s="66" t="s">
        <v>668</v>
      </c>
      <c r="F188" s="66" t="s">
        <v>414</v>
      </c>
      <c r="G188" s="66" t="s">
        <v>669</v>
      </c>
      <c r="H188" s="140">
        <v>34623</v>
      </c>
      <c r="I188" s="140">
        <v>34623</v>
      </c>
      <c r="J188" s="87">
        <v>36000</v>
      </c>
      <c r="K188" s="87">
        <v>6000</v>
      </c>
      <c r="L188" s="87">
        <v>6000</v>
      </c>
      <c r="M188" s="87"/>
      <c r="N188" s="87"/>
      <c r="O188" s="207" t="s">
        <v>362</v>
      </c>
      <c r="P188" s="77" t="s">
        <v>35</v>
      </c>
    </row>
    <row r="189" spans="1:16" s="71" customFormat="1" ht="30.75" customHeight="1">
      <c r="A189" s="77" t="s">
        <v>482</v>
      </c>
      <c r="B189" s="125" t="s">
        <v>670</v>
      </c>
      <c r="C189" s="97"/>
      <c r="D189" s="126" t="s">
        <v>671</v>
      </c>
      <c r="E189" s="127"/>
      <c r="F189" s="126" t="s">
        <v>672</v>
      </c>
      <c r="G189" s="126" t="s">
        <v>673</v>
      </c>
      <c r="H189" s="126">
        <v>147716</v>
      </c>
      <c r="I189" s="126">
        <v>97716</v>
      </c>
      <c r="J189" s="77">
        <v>61500</v>
      </c>
      <c r="K189" s="77">
        <v>20000</v>
      </c>
      <c r="L189" s="77">
        <v>12000</v>
      </c>
      <c r="M189" s="77"/>
      <c r="N189" s="77">
        <v>8000</v>
      </c>
      <c r="O189" s="128"/>
      <c r="P189" s="204" t="s">
        <v>35</v>
      </c>
    </row>
    <row r="190" spans="1:16" s="110" customFormat="1" ht="30.75" customHeight="1">
      <c r="A190" s="77" t="s">
        <v>486</v>
      </c>
      <c r="B190" s="96" t="s">
        <v>674</v>
      </c>
      <c r="C190" s="77">
        <v>7986892</v>
      </c>
      <c r="D190" s="77" t="s">
        <v>623</v>
      </c>
      <c r="E190" s="118" t="s">
        <v>313</v>
      </c>
      <c r="F190" s="113" t="s">
        <v>250</v>
      </c>
      <c r="G190" s="86" t="s">
        <v>675</v>
      </c>
      <c r="H190" s="86">
        <v>21960</v>
      </c>
      <c r="I190" s="86">
        <v>21960</v>
      </c>
      <c r="J190" s="87">
        <v>13689</v>
      </c>
      <c r="K190" s="87">
        <v>5000</v>
      </c>
      <c r="L190" s="87">
        <v>5000</v>
      </c>
      <c r="M190" s="87"/>
      <c r="N190" s="87"/>
      <c r="O190" s="77"/>
      <c r="P190" s="114" t="s">
        <v>35</v>
      </c>
    </row>
    <row r="191" spans="1:16" s="110" customFormat="1" ht="30.75" customHeight="1">
      <c r="A191" s="77" t="s">
        <v>676</v>
      </c>
      <c r="B191" s="96" t="s">
        <v>677</v>
      </c>
      <c r="C191" s="77">
        <v>7975971</v>
      </c>
      <c r="D191" s="77" t="s">
        <v>623</v>
      </c>
      <c r="E191" s="118" t="s">
        <v>313</v>
      </c>
      <c r="F191" s="113" t="s">
        <v>678</v>
      </c>
      <c r="G191" s="86" t="s">
        <v>679</v>
      </c>
      <c r="H191" s="86">
        <v>8596</v>
      </c>
      <c r="I191" s="86">
        <v>8596</v>
      </c>
      <c r="J191" s="87">
        <v>6000</v>
      </c>
      <c r="K191" s="87">
        <v>2596</v>
      </c>
      <c r="L191" s="87">
        <v>2596</v>
      </c>
      <c r="M191" s="87"/>
      <c r="N191" s="87"/>
      <c r="O191" s="77"/>
      <c r="P191" s="114" t="s">
        <v>35</v>
      </c>
    </row>
    <row r="192" spans="1:16" s="110" customFormat="1" ht="30.75" customHeight="1">
      <c r="A192" s="77" t="s">
        <v>680</v>
      </c>
      <c r="B192" s="149" t="s">
        <v>681</v>
      </c>
      <c r="C192" s="77"/>
      <c r="D192" s="77"/>
      <c r="E192" s="118"/>
      <c r="F192" s="113"/>
      <c r="G192" s="86"/>
      <c r="H192" s="86"/>
      <c r="I192" s="86"/>
      <c r="J192" s="87"/>
      <c r="K192" s="150">
        <v>9350</v>
      </c>
      <c r="L192" s="150">
        <v>9350</v>
      </c>
      <c r="M192" s="150">
        <v>9350</v>
      </c>
      <c r="N192" s="87"/>
      <c r="O192" s="77"/>
      <c r="P192" s="114"/>
    </row>
    <row r="193" spans="1:16" s="107" customFormat="1" ht="30.75" customHeight="1">
      <c r="A193" s="72" t="s">
        <v>682</v>
      </c>
      <c r="B193" s="74" t="s">
        <v>227</v>
      </c>
      <c r="C193" s="72"/>
      <c r="D193" s="119"/>
      <c r="E193" s="119"/>
      <c r="F193" s="119"/>
      <c r="G193" s="119"/>
      <c r="H193" s="72">
        <f>H194+H196</f>
        <v>863937.01500000001</v>
      </c>
      <c r="I193" s="72">
        <f t="shared" ref="I193:N193" si="70">I194+I196</f>
        <v>589566.01500000001</v>
      </c>
      <c r="J193" s="72">
        <f t="shared" si="70"/>
        <v>654325</v>
      </c>
      <c r="K193" s="72">
        <f t="shared" si="70"/>
        <v>53678</v>
      </c>
      <c r="L193" s="72">
        <f t="shared" si="70"/>
        <v>53678</v>
      </c>
      <c r="M193" s="72">
        <f t="shared" si="70"/>
        <v>6336</v>
      </c>
      <c r="N193" s="72">
        <f t="shared" si="70"/>
        <v>0</v>
      </c>
      <c r="O193" s="72"/>
      <c r="P193" s="106" t="e">
        <f>#REF!+#REF!+#REF!+84700</f>
        <v>#REF!</v>
      </c>
    </row>
    <row r="194" spans="1:16" s="143" customFormat="1" ht="30.75" customHeight="1">
      <c r="A194" s="94" t="s">
        <v>8</v>
      </c>
      <c r="B194" s="165" t="s">
        <v>432</v>
      </c>
      <c r="C194" s="72"/>
      <c r="D194" s="119"/>
      <c r="E194" s="119"/>
      <c r="F194" s="119"/>
      <c r="G194" s="119"/>
      <c r="H194" s="72"/>
      <c r="I194" s="72"/>
      <c r="J194" s="72"/>
      <c r="K194" s="72">
        <f>SUM(K195:K195)</f>
        <v>7300</v>
      </c>
      <c r="L194" s="72">
        <f>SUM(L195:L195)</f>
        <v>7300</v>
      </c>
      <c r="M194" s="72">
        <f>SUM(M195:M195)</f>
        <v>2000</v>
      </c>
      <c r="N194" s="72">
        <f>SUM(N195:N195)</f>
        <v>0</v>
      </c>
      <c r="O194" s="72"/>
      <c r="P194" s="191"/>
    </row>
    <row r="195" spans="1:16" s="171" customFormat="1" ht="30.75" customHeight="1">
      <c r="A195" s="192">
        <v>1</v>
      </c>
      <c r="B195" s="193" t="s">
        <v>148</v>
      </c>
      <c r="C195" s="136"/>
      <c r="D195" s="170"/>
      <c r="E195" s="170"/>
      <c r="F195" s="170"/>
      <c r="G195" s="170"/>
      <c r="H195" s="136"/>
      <c r="I195" s="136"/>
      <c r="J195" s="136"/>
      <c r="K195" s="77">
        <v>7300</v>
      </c>
      <c r="L195" s="136">
        <v>7300</v>
      </c>
      <c r="M195" s="136">
        <v>2000</v>
      </c>
      <c r="N195" s="136"/>
      <c r="O195" s="136"/>
      <c r="P195" s="77" t="s">
        <v>33</v>
      </c>
    </row>
    <row r="196" spans="1:16" s="143" customFormat="1" ht="30.75" customHeight="1">
      <c r="A196" s="72" t="s">
        <v>15</v>
      </c>
      <c r="B196" s="165" t="s">
        <v>434</v>
      </c>
      <c r="C196" s="106" t="e">
        <f>#REF!+#REF!+#REF!+#REF!</f>
        <v>#REF!</v>
      </c>
      <c r="D196" s="119"/>
      <c r="E196" s="119"/>
      <c r="F196" s="119"/>
      <c r="G196" s="119"/>
      <c r="H196" s="72">
        <f>H197+H206+H210</f>
        <v>863937.01500000001</v>
      </c>
      <c r="I196" s="72">
        <f t="shared" ref="I196:N196" si="71">I197+I206+I210</f>
        <v>589566.01500000001</v>
      </c>
      <c r="J196" s="72">
        <f t="shared" si="71"/>
        <v>654325</v>
      </c>
      <c r="K196" s="72">
        <f t="shared" si="71"/>
        <v>46378</v>
      </c>
      <c r="L196" s="72">
        <f t="shared" si="71"/>
        <v>46378</v>
      </c>
      <c r="M196" s="72">
        <f t="shared" si="71"/>
        <v>4336</v>
      </c>
      <c r="N196" s="72">
        <f t="shared" si="71"/>
        <v>0</v>
      </c>
      <c r="O196" s="72"/>
      <c r="P196" s="72"/>
    </row>
    <row r="197" spans="1:16" s="130" customFormat="1" ht="30.75" customHeight="1">
      <c r="A197" s="72">
        <v>1</v>
      </c>
      <c r="B197" s="74" t="s">
        <v>260</v>
      </c>
      <c r="C197" s="106">
        <v>14</v>
      </c>
      <c r="D197" s="72"/>
      <c r="E197" s="72"/>
      <c r="F197" s="72"/>
      <c r="G197" s="72"/>
      <c r="H197" s="72">
        <f>SUM(H198:H205)</f>
        <v>413618.01500000001</v>
      </c>
      <c r="I197" s="72">
        <f t="shared" ref="I197:N197" si="72">SUM(I198:I205)</f>
        <v>139247.01500000001</v>
      </c>
      <c r="J197" s="72">
        <f t="shared" si="72"/>
        <v>400929</v>
      </c>
      <c r="K197" s="72">
        <f t="shared" si="72"/>
        <v>17026</v>
      </c>
      <c r="L197" s="72">
        <f t="shared" si="72"/>
        <v>17026</v>
      </c>
      <c r="M197" s="72">
        <f t="shared" si="72"/>
        <v>4336</v>
      </c>
      <c r="N197" s="72">
        <f t="shared" si="72"/>
        <v>0</v>
      </c>
      <c r="O197" s="72"/>
      <c r="P197" s="72"/>
    </row>
    <row r="198" spans="1:16" s="200" customFormat="1" ht="30.75" customHeight="1">
      <c r="A198" s="77" t="s">
        <v>94</v>
      </c>
      <c r="B198" s="78" t="s">
        <v>683</v>
      </c>
      <c r="C198" s="133" t="s">
        <v>684</v>
      </c>
      <c r="D198" s="97" t="s">
        <v>685</v>
      </c>
      <c r="E198" s="97" t="s">
        <v>686</v>
      </c>
      <c r="F198" s="225" t="s">
        <v>687</v>
      </c>
      <c r="G198" s="226" t="s">
        <v>688</v>
      </c>
      <c r="H198" s="226">
        <v>14865</v>
      </c>
      <c r="I198" s="226">
        <v>14865</v>
      </c>
      <c r="J198" s="141">
        <v>13465</v>
      </c>
      <c r="K198" s="77">
        <v>1400</v>
      </c>
      <c r="L198" s="77">
        <v>1400</v>
      </c>
      <c r="M198" s="77"/>
      <c r="N198" s="77"/>
      <c r="O198" s="131" t="s">
        <v>265</v>
      </c>
      <c r="P198" s="97" t="s">
        <v>33</v>
      </c>
    </row>
    <row r="199" spans="1:16" s="102" customFormat="1" ht="30.75" customHeight="1">
      <c r="A199" s="77" t="s">
        <v>127</v>
      </c>
      <c r="B199" s="78" t="s">
        <v>689</v>
      </c>
      <c r="C199" s="199"/>
      <c r="D199" s="66" t="s">
        <v>690</v>
      </c>
      <c r="E199" s="66" t="s">
        <v>691</v>
      </c>
      <c r="F199" s="225" t="s">
        <v>692</v>
      </c>
      <c r="G199" s="97" t="s">
        <v>693</v>
      </c>
      <c r="H199" s="97">
        <v>9209.7800000000007</v>
      </c>
      <c r="I199" s="199">
        <v>9209.7800000000007</v>
      </c>
      <c r="J199" s="141">
        <v>7810</v>
      </c>
      <c r="K199" s="77">
        <v>1400</v>
      </c>
      <c r="L199" s="77">
        <v>1400</v>
      </c>
      <c r="M199" s="77"/>
      <c r="N199" s="77"/>
      <c r="O199" s="131" t="s">
        <v>265</v>
      </c>
      <c r="P199" s="97" t="s">
        <v>33</v>
      </c>
    </row>
    <row r="200" spans="1:16" s="200" customFormat="1" ht="30.75" customHeight="1">
      <c r="A200" s="77" t="s">
        <v>524</v>
      </c>
      <c r="B200" s="224" t="s">
        <v>694</v>
      </c>
      <c r="C200" s="97">
        <v>7469011</v>
      </c>
      <c r="D200" s="199" t="s">
        <v>695</v>
      </c>
      <c r="E200" s="199" t="s">
        <v>696</v>
      </c>
      <c r="F200" s="225" t="s">
        <v>697</v>
      </c>
      <c r="G200" s="199" t="s">
        <v>698</v>
      </c>
      <c r="H200" s="54">
        <v>69021</v>
      </c>
      <c r="I200" s="54">
        <v>69021</v>
      </c>
      <c r="J200" s="141">
        <v>64011</v>
      </c>
      <c r="K200" s="77">
        <v>5010</v>
      </c>
      <c r="L200" s="77">
        <v>5010</v>
      </c>
      <c r="M200" s="77"/>
      <c r="N200" s="77"/>
      <c r="O200" s="131" t="s">
        <v>265</v>
      </c>
      <c r="P200" s="199" t="s">
        <v>33</v>
      </c>
    </row>
    <row r="201" spans="1:16" s="230" customFormat="1" ht="30.75" customHeight="1">
      <c r="A201" s="77" t="s">
        <v>528</v>
      </c>
      <c r="B201" s="227" t="s">
        <v>699</v>
      </c>
      <c r="C201" s="228"/>
      <c r="D201" s="229" t="s">
        <v>700</v>
      </c>
      <c r="E201" s="229" t="s">
        <v>701</v>
      </c>
      <c r="F201" s="229" t="s">
        <v>702</v>
      </c>
      <c r="G201" s="229" t="s">
        <v>703</v>
      </c>
      <c r="H201" s="97">
        <v>278368.53700000001</v>
      </c>
      <c r="I201" s="86">
        <v>3997.5370000000112</v>
      </c>
      <c r="J201" s="141">
        <v>274371</v>
      </c>
      <c r="K201" s="77">
        <v>3998</v>
      </c>
      <c r="L201" s="77">
        <v>3998</v>
      </c>
      <c r="M201" s="77"/>
      <c r="N201" s="77"/>
      <c r="O201" s="123" t="s">
        <v>265</v>
      </c>
      <c r="P201" s="97" t="s">
        <v>33</v>
      </c>
    </row>
    <row r="202" spans="1:16" s="200" customFormat="1" ht="30.75" customHeight="1">
      <c r="A202" s="77" t="s">
        <v>532</v>
      </c>
      <c r="B202" s="224" t="s">
        <v>704</v>
      </c>
      <c r="C202" s="97">
        <v>7499389</v>
      </c>
      <c r="D202" s="199" t="s">
        <v>294</v>
      </c>
      <c r="E202" s="199" t="s">
        <v>705</v>
      </c>
      <c r="F202" s="199" t="s">
        <v>706</v>
      </c>
      <c r="G202" s="199" t="s">
        <v>707</v>
      </c>
      <c r="H202" s="97">
        <v>20641.627</v>
      </c>
      <c r="I202" s="54">
        <v>20641.627</v>
      </c>
      <c r="J202" s="141">
        <v>20337</v>
      </c>
      <c r="K202" s="77">
        <v>305</v>
      </c>
      <c r="L202" s="77">
        <v>305</v>
      </c>
      <c r="M202" s="77"/>
      <c r="N202" s="77"/>
      <c r="O202" s="123" t="s">
        <v>265</v>
      </c>
      <c r="P202" s="199" t="s">
        <v>33</v>
      </c>
    </row>
    <row r="203" spans="1:16" s="200" customFormat="1" ht="30.75" customHeight="1">
      <c r="A203" s="77" t="s">
        <v>538</v>
      </c>
      <c r="B203" s="224" t="s">
        <v>708</v>
      </c>
      <c r="C203" s="97">
        <v>7341515</v>
      </c>
      <c r="D203" s="199" t="s">
        <v>690</v>
      </c>
      <c r="E203" s="199" t="s">
        <v>705</v>
      </c>
      <c r="F203" s="199" t="s">
        <v>709</v>
      </c>
      <c r="G203" s="199" t="s">
        <v>710</v>
      </c>
      <c r="H203" s="97">
        <v>21512.071</v>
      </c>
      <c r="I203" s="54">
        <v>21512.071</v>
      </c>
      <c r="J203" s="141">
        <v>20935</v>
      </c>
      <c r="K203" s="77">
        <v>577</v>
      </c>
      <c r="L203" s="77">
        <v>577</v>
      </c>
      <c r="M203" s="77"/>
      <c r="N203" s="77"/>
      <c r="O203" s="123" t="s">
        <v>265</v>
      </c>
      <c r="P203" s="199" t="s">
        <v>33</v>
      </c>
    </row>
    <row r="204" spans="1:16" s="200" customFormat="1" ht="30.75" customHeight="1">
      <c r="A204" s="77" t="s">
        <v>632</v>
      </c>
      <c r="B204" s="149" t="s">
        <v>711</v>
      </c>
      <c r="C204" s="97"/>
      <c r="D204" s="199"/>
      <c r="E204" s="199"/>
      <c r="F204" s="225"/>
      <c r="G204" s="199"/>
      <c r="H204" s="54"/>
      <c r="I204" s="54"/>
      <c r="J204" s="141"/>
      <c r="K204" s="77">
        <v>4171</v>
      </c>
      <c r="L204" s="77">
        <v>4171</v>
      </c>
      <c r="M204" s="77">
        <v>4171</v>
      </c>
      <c r="N204" s="77"/>
      <c r="O204" s="131"/>
      <c r="P204" s="199"/>
    </row>
    <row r="205" spans="1:16" s="200" customFormat="1" ht="30.75" customHeight="1">
      <c r="A205" s="77" t="s">
        <v>636</v>
      </c>
      <c r="B205" s="190" t="s">
        <v>712</v>
      </c>
      <c r="C205" s="97"/>
      <c r="D205" s="199"/>
      <c r="E205" s="199"/>
      <c r="F205" s="225"/>
      <c r="G205" s="199"/>
      <c r="H205" s="54"/>
      <c r="I205" s="54"/>
      <c r="J205" s="141"/>
      <c r="K205" s="77">
        <v>165</v>
      </c>
      <c r="L205" s="77">
        <v>165</v>
      </c>
      <c r="M205" s="77">
        <v>165</v>
      </c>
      <c r="N205" s="77"/>
      <c r="O205" s="131"/>
      <c r="P205" s="199"/>
    </row>
    <row r="206" spans="1:16" s="130" customFormat="1" ht="30.75" customHeight="1">
      <c r="A206" s="72">
        <v>2</v>
      </c>
      <c r="B206" s="74" t="s">
        <v>271</v>
      </c>
      <c r="C206" s="106">
        <v>9</v>
      </c>
      <c r="D206" s="72"/>
      <c r="E206" s="72"/>
      <c r="F206" s="72"/>
      <c r="G206" s="72"/>
      <c r="H206" s="72">
        <f>SUM(H207:H209)</f>
        <v>35252</v>
      </c>
      <c r="I206" s="72">
        <f t="shared" ref="I206:N206" si="73">SUM(I207:I209)</f>
        <v>35252</v>
      </c>
      <c r="J206" s="72">
        <f t="shared" si="73"/>
        <v>29164</v>
      </c>
      <c r="K206" s="72">
        <f t="shared" si="73"/>
        <v>4352</v>
      </c>
      <c r="L206" s="72">
        <f t="shared" si="73"/>
        <v>4352</v>
      </c>
      <c r="M206" s="72">
        <f t="shared" si="73"/>
        <v>0</v>
      </c>
      <c r="N206" s="72">
        <f t="shared" si="73"/>
        <v>0</v>
      </c>
      <c r="O206" s="106"/>
      <c r="P206" s="77"/>
    </row>
    <row r="207" spans="1:16" s="200" customFormat="1" ht="30.75" customHeight="1">
      <c r="A207" s="77" t="s">
        <v>440</v>
      </c>
      <c r="B207" s="224" t="s">
        <v>713</v>
      </c>
      <c r="C207" s="97">
        <v>7225099</v>
      </c>
      <c r="D207" s="199" t="s">
        <v>714</v>
      </c>
      <c r="E207" s="199" t="s">
        <v>715</v>
      </c>
      <c r="F207" s="199" t="s">
        <v>716</v>
      </c>
      <c r="G207" s="199" t="s">
        <v>717</v>
      </c>
      <c r="H207" s="97">
        <v>4019</v>
      </c>
      <c r="I207" s="199">
        <v>4019</v>
      </c>
      <c r="J207" s="141">
        <v>2715</v>
      </c>
      <c r="K207" s="77">
        <v>1300</v>
      </c>
      <c r="L207" s="77">
        <v>1300</v>
      </c>
      <c r="M207" s="77"/>
      <c r="N207" s="77"/>
      <c r="O207" s="123"/>
      <c r="P207" s="97" t="s">
        <v>33</v>
      </c>
    </row>
    <row r="208" spans="1:16" s="102" customFormat="1" ht="30.75" customHeight="1">
      <c r="A208" s="231" t="s">
        <v>446</v>
      </c>
      <c r="B208" s="224" t="s">
        <v>718</v>
      </c>
      <c r="C208" s="97">
        <v>7312676</v>
      </c>
      <c r="D208" s="199" t="s">
        <v>719</v>
      </c>
      <c r="E208" s="199" t="s">
        <v>705</v>
      </c>
      <c r="F208" s="199" t="s">
        <v>720</v>
      </c>
      <c r="G208" s="199" t="s">
        <v>721</v>
      </c>
      <c r="H208" s="97">
        <v>17454</v>
      </c>
      <c r="I208" s="97">
        <v>17454</v>
      </c>
      <c r="J208" s="141">
        <v>14919</v>
      </c>
      <c r="K208" s="77">
        <v>1600</v>
      </c>
      <c r="L208" s="77">
        <v>1600</v>
      </c>
      <c r="M208" s="77"/>
      <c r="N208" s="77"/>
      <c r="O208" s="123"/>
      <c r="P208" s="97" t="s">
        <v>33</v>
      </c>
    </row>
    <row r="209" spans="1:16" s="102" customFormat="1" ht="30.75" customHeight="1">
      <c r="A209" s="77" t="s">
        <v>505</v>
      </c>
      <c r="B209" s="224" t="s">
        <v>722</v>
      </c>
      <c r="C209" s="97">
        <v>7222778</v>
      </c>
      <c r="D209" s="199" t="s">
        <v>723</v>
      </c>
      <c r="E209" s="199" t="s">
        <v>705</v>
      </c>
      <c r="F209" s="199" t="s">
        <v>724</v>
      </c>
      <c r="G209" s="199" t="s">
        <v>725</v>
      </c>
      <c r="H209" s="97">
        <v>13779</v>
      </c>
      <c r="I209" s="54">
        <v>13779</v>
      </c>
      <c r="J209" s="141">
        <v>11530</v>
      </c>
      <c r="K209" s="77">
        <v>1452</v>
      </c>
      <c r="L209" s="77">
        <v>1452</v>
      </c>
      <c r="M209" s="77"/>
      <c r="N209" s="77"/>
      <c r="O209" s="123"/>
      <c r="P209" s="199" t="s">
        <v>33</v>
      </c>
    </row>
    <row r="210" spans="1:16" s="162" customFormat="1" ht="30.75" customHeight="1">
      <c r="A210" s="72">
        <v>3</v>
      </c>
      <c r="B210" s="159" t="s">
        <v>246</v>
      </c>
      <c r="C210" s="154"/>
      <c r="D210" s="155">
        <v>24</v>
      </c>
      <c r="E210" s="154"/>
      <c r="F210" s="154"/>
      <c r="G210" s="155">
        <v>26</v>
      </c>
      <c r="H210" s="154">
        <f>SUM(H211:H212)</f>
        <v>415067</v>
      </c>
      <c r="I210" s="154">
        <f t="shared" ref="I210:N210" si="74">SUM(I211:I212)</f>
        <v>415067</v>
      </c>
      <c r="J210" s="154">
        <f t="shared" si="74"/>
        <v>224232</v>
      </c>
      <c r="K210" s="154">
        <f t="shared" si="74"/>
        <v>25000</v>
      </c>
      <c r="L210" s="154">
        <f t="shared" si="74"/>
        <v>25000</v>
      </c>
      <c r="M210" s="154">
        <f t="shared" si="74"/>
        <v>0</v>
      </c>
      <c r="N210" s="154">
        <f t="shared" si="74"/>
        <v>0</v>
      </c>
      <c r="O210" s="154"/>
      <c r="P210" s="154"/>
    </row>
    <row r="211" spans="1:16" s="124" customFormat="1" ht="30.75" customHeight="1">
      <c r="A211" s="77" t="s">
        <v>469</v>
      </c>
      <c r="B211" s="90" t="s">
        <v>228</v>
      </c>
      <c r="C211" s="204">
        <v>7926159</v>
      </c>
      <c r="D211" s="66" t="s">
        <v>229</v>
      </c>
      <c r="E211" s="66" t="s">
        <v>230</v>
      </c>
      <c r="F211" s="88" t="s">
        <v>168</v>
      </c>
      <c r="G211" s="77" t="s">
        <v>231</v>
      </c>
      <c r="H211" s="66">
        <v>365436</v>
      </c>
      <c r="I211" s="66">
        <v>365436</v>
      </c>
      <c r="J211" s="87">
        <v>218232</v>
      </c>
      <c r="K211" s="87">
        <v>15000</v>
      </c>
      <c r="L211" s="87">
        <v>15000</v>
      </c>
      <c r="M211" s="87"/>
      <c r="N211" s="87"/>
      <c r="O211" s="87"/>
      <c r="P211" s="83" t="s">
        <v>33</v>
      </c>
    </row>
    <row r="212" spans="1:16" s="110" customFormat="1" ht="30.75" customHeight="1">
      <c r="A212" s="77" t="s">
        <v>474</v>
      </c>
      <c r="B212" s="96" t="s">
        <v>726</v>
      </c>
      <c r="C212" s="77">
        <v>7973006</v>
      </c>
      <c r="D212" s="77" t="s">
        <v>727</v>
      </c>
      <c r="E212" s="86"/>
      <c r="F212" s="113" t="s">
        <v>150</v>
      </c>
      <c r="G212" s="86" t="s">
        <v>728</v>
      </c>
      <c r="H212" s="86">
        <v>49631</v>
      </c>
      <c r="I212" s="86">
        <v>49631</v>
      </c>
      <c r="J212" s="87">
        <v>6000</v>
      </c>
      <c r="K212" s="87">
        <v>10000</v>
      </c>
      <c r="L212" s="87">
        <v>10000</v>
      </c>
      <c r="M212" s="87"/>
      <c r="N212" s="87"/>
      <c r="O212" s="77"/>
      <c r="P212" s="77" t="s">
        <v>33</v>
      </c>
    </row>
    <row r="213" spans="1:16" s="107" customFormat="1" ht="30.75" customHeight="1">
      <c r="A213" s="72" t="s">
        <v>729</v>
      </c>
      <c r="B213" s="74" t="s">
        <v>730</v>
      </c>
      <c r="C213" s="72"/>
      <c r="D213" s="119"/>
      <c r="E213" s="119"/>
      <c r="F213" s="119"/>
      <c r="G213" s="119"/>
      <c r="H213" s="72">
        <f>H214+H216</f>
        <v>305910.55699999997</v>
      </c>
      <c r="I213" s="72">
        <f t="shared" ref="I213:N213" si="75">I214+I216</f>
        <v>108527.8</v>
      </c>
      <c r="J213" s="72">
        <f t="shared" si="75"/>
        <v>187462</v>
      </c>
      <c r="K213" s="72">
        <f t="shared" si="75"/>
        <v>34094</v>
      </c>
      <c r="L213" s="72">
        <f t="shared" si="75"/>
        <v>34094</v>
      </c>
      <c r="M213" s="72">
        <f t="shared" si="75"/>
        <v>4000</v>
      </c>
      <c r="N213" s="72">
        <f t="shared" si="75"/>
        <v>0</v>
      </c>
      <c r="O213" s="72"/>
      <c r="P213" s="106" t="e">
        <f>#REF!+#REF!+#REF!+84700</f>
        <v>#REF!</v>
      </c>
    </row>
    <row r="214" spans="1:16" s="143" customFormat="1" ht="30.75" customHeight="1">
      <c r="A214" s="94" t="s">
        <v>8</v>
      </c>
      <c r="B214" s="165" t="s">
        <v>432</v>
      </c>
      <c r="C214" s="72"/>
      <c r="D214" s="119"/>
      <c r="E214" s="119"/>
      <c r="F214" s="119"/>
      <c r="G214" s="119"/>
      <c r="H214" s="72"/>
      <c r="I214" s="72"/>
      <c r="J214" s="72"/>
      <c r="K214" s="72">
        <f>SUM(K215:K215)</f>
        <v>5400</v>
      </c>
      <c r="L214" s="72">
        <f>SUM(L215:L215)</f>
        <v>5400</v>
      </c>
      <c r="M214" s="72">
        <f>SUM(M215:M215)</f>
        <v>4000</v>
      </c>
      <c r="N214" s="72">
        <f>SUM(N215:N215)</f>
        <v>0</v>
      </c>
      <c r="O214" s="72"/>
      <c r="P214" s="191"/>
    </row>
    <row r="215" spans="1:16" s="171" customFormat="1" ht="30.75" customHeight="1">
      <c r="A215" s="192">
        <v>1</v>
      </c>
      <c r="B215" s="193" t="s">
        <v>731</v>
      </c>
      <c r="C215" s="136"/>
      <c r="D215" s="170"/>
      <c r="E215" s="170"/>
      <c r="F215" s="170"/>
      <c r="G215" s="170"/>
      <c r="H215" s="136"/>
      <c r="I215" s="136"/>
      <c r="J215" s="136"/>
      <c r="K215" s="77">
        <v>5400</v>
      </c>
      <c r="L215" s="136">
        <v>5400</v>
      </c>
      <c r="M215" s="136">
        <v>4000</v>
      </c>
      <c r="N215" s="136"/>
      <c r="O215" s="136"/>
      <c r="P215" s="77" t="s">
        <v>29</v>
      </c>
    </row>
    <row r="216" spans="1:16" s="143" customFormat="1" ht="30.75" customHeight="1">
      <c r="A216" s="72" t="s">
        <v>15</v>
      </c>
      <c r="B216" s="165" t="s">
        <v>434</v>
      </c>
      <c r="C216" s="106" t="e">
        <f>#REF!+#REF!+#REF!+#REF!</f>
        <v>#REF!</v>
      </c>
      <c r="D216" s="119"/>
      <c r="E216" s="119"/>
      <c r="F216" s="119"/>
      <c r="G216" s="119"/>
      <c r="H216" s="72">
        <f>H217+H219+H222</f>
        <v>305910.55699999997</v>
      </c>
      <c r="I216" s="72">
        <f t="shared" ref="I216:N216" si="76">I217+I219+I222</f>
        <v>108527.8</v>
      </c>
      <c r="J216" s="72">
        <f t="shared" si="76"/>
        <v>187462</v>
      </c>
      <c r="K216" s="72">
        <f t="shared" si="76"/>
        <v>28694</v>
      </c>
      <c r="L216" s="72">
        <f t="shared" si="76"/>
        <v>28694</v>
      </c>
      <c r="M216" s="72">
        <f t="shared" si="76"/>
        <v>0</v>
      </c>
      <c r="N216" s="72">
        <f t="shared" si="76"/>
        <v>0</v>
      </c>
      <c r="O216" s="72"/>
      <c r="P216" s="72"/>
    </row>
    <row r="217" spans="1:16" s="130" customFormat="1" ht="30.75" customHeight="1">
      <c r="A217" s="72">
        <v>1</v>
      </c>
      <c r="B217" s="74" t="s">
        <v>260</v>
      </c>
      <c r="C217" s="106">
        <v>10</v>
      </c>
      <c r="D217" s="72"/>
      <c r="E217" s="72"/>
      <c r="F217" s="72"/>
      <c r="G217" s="72"/>
      <c r="H217" s="72">
        <f t="shared" ref="H217:N217" si="77">SUM(H218:H218)</f>
        <v>30324.5</v>
      </c>
      <c r="I217" s="72">
        <f t="shared" si="77"/>
        <v>10324.5</v>
      </c>
      <c r="J217" s="72">
        <f t="shared" si="77"/>
        <v>28707</v>
      </c>
      <c r="K217" s="72">
        <f t="shared" si="77"/>
        <v>1617</v>
      </c>
      <c r="L217" s="72">
        <f t="shared" si="77"/>
        <v>1617</v>
      </c>
      <c r="M217" s="72">
        <f t="shared" si="77"/>
        <v>0</v>
      </c>
      <c r="N217" s="72">
        <f t="shared" si="77"/>
        <v>0</v>
      </c>
      <c r="O217" s="106"/>
      <c r="P217" s="77"/>
    </row>
    <row r="218" spans="1:16" s="71" customFormat="1" ht="30.75" customHeight="1">
      <c r="A218" s="77" t="s">
        <v>94</v>
      </c>
      <c r="B218" s="125" t="s">
        <v>732</v>
      </c>
      <c r="C218" s="67" t="s">
        <v>733</v>
      </c>
      <c r="D218" s="126" t="s">
        <v>734</v>
      </c>
      <c r="E218" s="126" t="s">
        <v>735</v>
      </c>
      <c r="F218" s="126" t="s">
        <v>736</v>
      </c>
      <c r="G218" s="126" t="s">
        <v>737</v>
      </c>
      <c r="H218" s="126">
        <v>30324.5</v>
      </c>
      <c r="I218" s="126">
        <v>10324.5</v>
      </c>
      <c r="J218" s="77">
        <v>28707</v>
      </c>
      <c r="K218" s="77">
        <v>1617</v>
      </c>
      <c r="L218" s="77">
        <v>1617</v>
      </c>
      <c r="M218" s="114"/>
      <c r="N218" s="77"/>
      <c r="O218" s="123" t="s">
        <v>265</v>
      </c>
      <c r="P218" s="114" t="s">
        <v>29</v>
      </c>
    </row>
    <row r="219" spans="1:16" s="130" customFormat="1" ht="30.75" customHeight="1">
      <c r="A219" s="72">
        <v>2</v>
      </c>
      <c r="B219" s="74" t="s">
        <v>391</v>
      </c>
      <c r="C219" s="106">
        <v>7</v>
      </c>
      <c r="D219" s="72"/>
      <c r="E219" s="72"/>
      <c r="F219" s="72"/>
      <c r="G219" s="72"/>
      <c r="H219" s="72">
        <f>SUM(H220:H221)</f>
        <v>71179.3</v>
      </c>
      <c r="I219" s="72">
        <f t="shared" ref="I219:N219" si="78">SUM(I220:I221)</f>
        <v>18583.300000000003</v>
      </c>
      <c r="J219" s="72">
        <f t="shared" si="78"/>
        <v>60397</v>
      </c>
      <c r="K219" s="72">
        <f t="shared" si="78"/>
        <v>5077</v>
      </c>
      <c r="L219" s="72">
        <f t="shared" si="78"/>
        <v>5077</v>
      </c>
      <c r="M219" s="72">
        <f t="shared" si="78"/>
        <v>0</v>
      </c>
      <c r="N219" s="72">
        <f t="shared" si="78"/>
        <v>0</v>
      </c>
      <c r="O219" s="106"/>
      <c r="P219" s="77"/>
    </row>
    <row r="220" spans="1:16" s="71" customFormat="1" ht="30.75" customHeight="1">
      <c r="A220" s="77" t="s">
        <v>440</v>
      </c>
      <c r="B220" s="125" t="s">
        <v>738</v>
      </c>
      <c r="C220" s="97">
        <v>7592682</v>
      </c>
      <c r="D220" s="126" t="s">
        <v>739</v>
      </c>
      <c r="E220" s="127" t="s">
        <v>735</v>
      </c>
      <c r="F220" s="126" t="s">
        <v>740</v>
      </c>
      <c r="G220" s="126" t="s">
        <v>741</v>
      </c>
      <c r="H220" s="126">
        <v>35980.300000000003</v>
      </c>
      <c r="I220" s="126">
        <v>13075.300000000003</v>
      </c>
      <c r="J220" s="77">
        <v>32105</v>
      </c>
      <c r="K220" s="77">
        <v>3575</v>
      </c>
      <c r="L220" s="77">
        <v>3575</v>
      </c>
      <c r="M220" s="77"/>
      <c r="N220" s="77"/>
      <c r="O220" s="128"/>
      <c r="P220" s="114" t="s">
        <v>29</v>
      </c>
    </row>
    <row r="221" spans="1:16" s="143" customFormat="1" ht="30.75" customHeight="1">
      <c r="A221" s="77" t="s">
        <v>446</v>
      </c>
      <c r="B221" s="90" t="s">
        <v>742</v>
      </c>
      <c r="C221" s="77"/>
      <c r="D221" s="77" t="s">
        <v>739</v>
      </c>
      <c r="E221" s="77"/>
      <c r="F221" s="66" t="s">
        <v>743</v>
      </c>
      <c r="G221" s="66" t="s">
        <v>744</v>
      </c>
      <c r="H221" s="66">
        <v>35199</v>
      </c>
      <c r="I221" s="77">
        <v>5508</v>
      </c>
      <c r="J221" s="77">
        <v>28292</v>
      </c>
      <c r="K221" s="77">
        <v>1502</v>
      </c>
      <c r="L221" s="77">
        <v>1502</v>
      </c>
      <c r="M221" s="77"/>
      <c r="N221" s="81"/>
      <c r="O221" s="128"/>
      <c r="P221" s="77" t="s">
        <v>29</v>
      </c>
    </row>
    <row r="222" spans="1:16" s="162" customFormat="1" ht="30.75" customHeight="1">
      <c r="A222" s="72">
        <v>3</v>
      </c>
      <c r="B222" s="159" t="s">
        <v>246</v>
      </c>
      <c r="C222" s="154"/>
      <c r="D222" s="72"/>
      <c r="E222" s="72"/>
      <c r="F222" s="160"/>
      <c r="G222" s="72"/>
      <c r="H222" s="161">
        <f>SUM(H223:H225)</f>
        <v>204406.75699999998</v>
      </c>
      <c r="I222" s="161">
        <f t="shared" ref="I222:N222" si="79">SUM(I223:I225)</f>
        <v>79620</v>
      </c>
      <c r="J222" s="161">
        <f t="shared" si="79"/>
        <v>98358</v>
      </c>
      <c r="K222" s="161">
        <f t="shared" si="79"/>
        <v>22000</v>
      </c>
      <c r="L222" s="161">
        <f t="shared" si="79"/>
        <v>22000</v>
      </c>
      <c r="M222" s="161">
        <f t="shared" si="79"/>
        <v>0</v>
      </c>
      <c r="N222" s="161">
        <f t="shared" si="79"/>
        <v>0</v>
      </c>
      <c r="O222" s="154"/>
      <c r="P222" s="91"/>
    </row>
    <row r="223" spans="1:16" s="124" customFormat="1" ht="30.75" customHeight="1">
      <c r="A223" s="77" t="s">
        <v>469</v>
      </c>
      <c r="B223" s="96" t="s">
        <v>745</v>
      </c>
      <c r="C223" s="77">
        <v>7966132</v>
      </c>
      <c r="D223" s="113" t="s">
        <v>734</v>
      </c>
      <c r="E223" s="113" t="s">
        <v>746</v>
      </c>
      <c r="F223" s="113" t="s">
        <v>250</v>
      </c>
      <c r="G223" s="138" t="s">
        <v>747</v>
      </c>
      <c r="H223" s="47">
        <v>29623</v>
      </c>
      <c r="I223" s="47">
        <v>29623</v>
      </c>
      <c r="J223" s="87">
        <v>19504</v>
      </c>
      <c r="K223" s="87">
        <v>9000</v>
      </c>
      <c r="L223" s="87">
        <v>9000</v>
      </c>
      <c r="M223" s="87"/>
      <c r="N223" s="87"/>
      <c r="O223" s="87"/>
      <c r="P223" s="115" t="s">
        <v>29</v>
      </c>
    </row>
    <row r="224" spans="1:16" s="124" customFormat="1" ht="30.75" customHeight="1">
      <c r="A224" s="77" t="s">
        <v>474</v>
      </c>
      <c r="B224" s="111" t="s">
        <v>748</v>
      </c>
      <c r="C224" s="112">
        <v>7966129</v>
      </c>
      <c r="D224" s="113" t="s">
        <v>749</v>
      </c>
      <c r="E224" s="113" t="s">
        <v>750</v>
      </c>
      <c r="F224" s="113" t="s">
        <v>250</v>
      </c>
      <c r="G224" s="138" t="s">
        <v>751</v>
      </c>
      <c r="H224" s="47">
        <v>49997</v>
      </c>
      <c r="I224" s="47">
        <v>49997</v>
      </c>
      <c r="J224" s="87">
        <v>6000</v>
      </c>
      <c r="K224" s="87">
        <v>4000</v>
      </c>
      <c r="L224" s="139">
        <v>4000</v>
      </c>
      <c r="M224" s="87"/>
      <c r="N224" s="87"/>
      <c r="O224" s="87"/>
      <c r="P224" s="115" t="s">
        <v>29</v>
      </c>
    </row>
    <row r="225" spans="1:16" s="208" customFormat="1" ht="30.75" customHeight="1">
      <c r="A225" s="77" t="s">
        <v>478</v>
      </c>
      <c r="B225" s="78" t="s">
        <v>752</v>
      </c>
      <c r="C225" s="97"/>
      <c r="D225" s="97" t="s">
        <v>753</v>
      </c>
      <c r="E225" s="97" t="s">
        <v>754</v>
      </c>
      <c r="F225" s="97">
        <v>2010</v>
      </c>
      <c r="G225" s="97" t="s">
        <v>755</v>
      </c>
      <c r="H225" s="97">
        <v>124786.757</v>
      </c>
      <c r="I225" s="153"/>
      <c r="J225" s="87">
        <v>72854</v>
      </c>
      <c r="K225" s="87">
        <v>9000</v>
      </c>
      <c r="L225" s="87">
        <v>9000</v>
      </c>
      <c r="M225" s="87"/>
      <c r="N225" s="87"/>
      <c r="O225" s="207" t="s">
        <v>362</v>
      </c>
      <c r="P225" s="77" t="s">
        <v>29</v>
      </c>
    </row>
    <row r="226" spans="1:16" s="107" customFormat="1" ht="30.75" customHeight="1">
      <c r="A226" s="72" t="s">
        <v>756</v>
      </c>
      <c r="B226" s="74" t="s">
        <v>232</v>
      </c>
      <c r="C226" s="72"/>
      <c r="D226" s="119"/>
      <c r="E226" s="119"/>
      <c r="F226" s="119"/>
      <c r="G226" s="119"/>
      <c r="H226" s="72">
        <f>H227+H229</f>
        <v>55315.523352000004</v>
      </c>
      <c r="I226" s="72">
        <f t="shared" ref="I226:N226" si="80">I227+I229</f>
        <v>24637.839999999997</v>
      </c>
      <c r="J226" s="72">
        <f t="shared" si="80"/>
        <v>50934</v>
      </c>
      <c r="K226" s="72">
        <f t="shared" si="80"/>
        <v>9402</v>
      </c>
      <c r="L226" s="72">
        <f t="shared" si="80"/>
        <v>9402</v>
      </c>
      <c r="M226" s="72">
        <f t="shared" si="80"/>
        <v>0</v>
      </c>
      <c r="N226" s="72">
        <f t="shared" si="80"/>
        <v>0</v>
      </c>
      <c r="O226" s="72"/>
      <c r="P226" s="106" t="e">
        <f>#REF!+#REF!+#REF!+84700</f>
        <v>#REF!</v>
      </c>
    </row>
    <row r="227" spans="1:16" s="143" customFormat="1" ht="30.75" customHeight="1">
      <c r="A227" s="94" t="s">
        <v>8</v>
      </c>
      <c r="B227" s="165" t="s">
        <v>432</v>
      </c>
      <c r="C227" s="72"/>
      <c r="D227" s="119"/>
      <c r="E227" s="119"/>
      <c r="F227" s="119"/>
      <c r="G227" s="119"/>
      <c r="H227" s="72"/>
      <c r="I227" s="72"/>
      <c r="J227" s="72"/>
      <c r="K227" s="72">
        <f>SUM(K228:K228)</f>
        <v>5400</v>
      </c>
      <c r="L227" s="72">
        <f>SUM(L228:L228)</f>
        <v>5400</v>
      </c>
      <c r="M227" s="72">
        <f>SUM(M228:M228)</f>
        <v>0</v>
      </c>
      <c r="N227" s="72">
        <f>SUM(N228:N228)</f>
        <v>0</v>
      </c>
      <c r="O227" s="72"/>
      <c r="P227" s="191"/>
    </row>
    <row r="228" spans="1:16" s="171" customFormat="1" ht="30.75" customHeight="1">
      <c r="A228" s="192">
        <v>1</v>
      </c>
      <c r="B228" s="193" t="s">
        <v>757</v>
      </c>
      <c r="C228" s="136"/>
      <c r="D228" s="170"/>
      <c r="E228" s="170"/>
      <c r="F228" s="170"/>
      <c r="G228" s="170"/>
      <c r="H228" s="136"/>
      <c r="I228" s="136"/>
      <c r="J228" s="136"/>
      <c r="K228" s="77">
        <v>5400</v>
      </c>
      <c r="L228" s="136">
        <v>5400</v>
      </c>
      <c r="M228" s="136"/>
      <c r="N228" s="136"/>
      <c r="O228" s="136"/>
      <c r="P228" s="77" t="s">
        <v>23</v>
      </c>
    </row>
    <row r="229" spans="1:16" s="143" customFormat="1" ht="30.75" customHeight="1">
      <c r="A229" s="72" t="s">
        <v>15</v>
      </c>
      <c r="B229" s="165" t="s">
        <v>434</v>
      </c>
      <c r="C229" s="106" t="e">
        <f>#REF!+#REF!+#REF!+#REF!</f>
        <v>#REF!</v>
      </c>
      <c r="D229" s="119"/>
      <c r="E229" s="119"/>
      <c r="F229" s="119"/>
      <c r="G229" s="119"/>
      <c r="H229" s="72">
        <f>H230+H232</f>
        <v>55315.523352000004</v>
      </c>
      <c r="I229" s="72">
        <f t="shared" ref="I229:N229" si="81">I230+I232</f>
        <v>24637.839999999997</v>
      </c>
      <c r="J229" s="72">
        <f t="shared" si="81"/>
        <v>50934</v>
      </c>
      <c r="K229" s="72">
        <f t="shared" si="81"/>
        <v>4002</v>
      </c>
      <c r="L229" s="72">
        <f t="shared" si="81"/>
        <v>4002</v>
      </c>
      <c r="M229" s="72">
        <f t="shared" si="81"/>
        <v>0</v>
      </c>
      <c r="N229" s="72">
        <f t="shared" si="81"/>
        <v>0</v>
      </c>
      <c r="O229" s="72"/>
      <c r="P229" s="72"/>
    </row>
    <row r="230" spans="1:16" s="130" customFormat="1" ht="30.75" customHeight="1">
      <c r="A230" s="72">
        <v>1</v>
      </c>
      <c r="B230" s="74" t="s">
        <v>260</v>
      </c>
      <c r="C230" s="106">
        <v>14</v>
      </c>
      <c r="D230" s="72"/>
      <c r="E230" s="72"/>
      <c r="F230" s="72"/>
      <c r="G230" s="72"/>
      <c r="H230" s="72">
        <f t="shared" ref="H230:N230" si="82">SUM(H231:H231)</f>
        <v>44415.623352000002</v>
      </c>
      <c r="I230" s="72">
        <f t="shared" si="82"/>
        <v>13737.939999999999</v>
      </c>
      <c r="J230" s="72">
        <f t="shared" si="82"/>
        <v>42249</v>
      </c>
      <c r="K230" s="72">
        <f t="shared" si="82"/>
        <v>2167</v>
      </c>
      <c r="L230" s="72">
        <f t="shared" si="82"/>
        <v>2167</v>
      </c>
      <c r="M230" s="72">
        <f t="shared" si="82"/>
        <v>0</v>
      </c>
      <c r="N230" s="72">
        <f t="shared" si="82"/>
        <v>0</v>
      </c>
      <c r="O230" s="72"/>
      <c r="P230" s="72"/>
    </row>
    <row r="231" spans="1:16" s="197" customFormat="1" ht="30.75" customHeight="1">
      <c r="A231" s="77" t="s">
        <v>94</v>
      </c>
      <c r="B231" s="232" t="s">
        <v>758</v>
      </c>
      <c r="C231" s="77">
        <v>7348700</v>
      </c>
      <c r="D231" s="77" t="s">
        <v>759</v>
      </c>
      <c r="E231" s="86" t="s">
        <v>760</v>
      </c>
      <c r="F231" s="86" t="s">
        <v>761</v>
      </c>
      <c r="G231" s="86" t="s">
        <v>762</v>
      </c>
      <c r="H231" s="86">
        <v>44415.623352000002</v>
      </c>
      <c r="I231" s="86">
        <v>13737.939999999999</v>
      </c>
      <c r="J231" s="86">
        <v>42249</v>
      </c>
      <c r="K231" s="77">
        <v>2167</v>
      </c>
      <c r="L231" s="77">
        <v>2167</v>
      </c>
      <c r="M231" s="77"/>
      <c r="N231" s="77"/>
      <c r="O231" s="131" t="s">
        <v>265</v>
      </c>
      <c r="P231" s="77" t="s">
        <v>23</v>
      </c>
    </row>
    <row r="232" spans="1:16" s="197" customFormat="1" ht="30.75" customHeight="1">
      <c r="A232" s="72">
        <v>2</v>
      </c>
      <c r="B232" s="74" t="s">
        <v>271</v>
      </c>
      <c r="C232" s="106">
        <v>4</v>
      </c>
      <c r="D232" s="77"/>
      <c r="E232" s="86"/>
      <c r="F232" s="86"/>
      <c r="G232" s="86"/>
      <c r="H232" s="108">
        <f t="shared" ref="H232:N232" si="83">SUM(H233:H233)</f>
        <v>10899.9</v>
      </c>
      <c r="I232" s="108">
        <f t="shared" si="83"/>
        <v>10899.9</v>
      </c>
      <c r="J232" s="108">
        <f t="shared" si="83"/>
        <v>8685</v>
      </c>
      <c r="K232" s="108">
        <f t="shared" si="83"/>
        <v>1835</v>
      </c>
      <c r="L232" s="108">
        <f t="shared" si="83"/>
        <v>1835</v>
      </c>
      <c r="M232" s="108">
        <f t="shared" si="83"/>
        <v>0</v>
      </c>
      <c r="N232" s="108">
        <f t="shared" si="83"/>
        <v>0</v>
      </c>
      <c r="O232" s="109"/>
      <c r="P232" s="77"/>
    </row>
    <row r="233" spans="1:16" s="197" customFormat="1" ht="30.75" customHeight="1">
      <c r="A233" s="77" t="s">
        <v>440</v>
      </c>
      <c r="B233" s="232" t="s">
        <v>763</v>
      </c>
      <c r="C233" s="77">
        <v>7752464</v>
      </c>
      <c r="D233" s="77" t="s">
        <v>764</v>
      </c>
      <c r="E233" s="86" t="s">
        <v>765</v>
      </c>
      <c r="F233" s="86" t="s">
        <v>766</v>
      </c>
      <c r="G233" s="86" t="s">
        <v>767</v>
      </c>
      <c r="H233" s="86">
        <v>10899.9</v>
      </c>
      <c r="I233" s="86">
        <v>10899.9</v>
      </c>
      <c r="J233" s="86">
        <v>8685</v>
      </c>
      <c r="K233" s="77">
        <v>1835</v>
      </c>
      <c r="L233" s="77">
        <v>1835</v>
      </c>
      <c r="M233" s="77"/>
      <c r="N233" s="77"/>
      <c r="O233" s="233"/>
      <c r="P233" s="77" t="s">
        <v>23</v>
      </c>
    </row>
    <row r="234" spans="1:16" s="107" customFormat="1" ht="30.75" customHeight="1">
      <c r="A234" s="72" t="s">
        <v>768</v>
      </c>
      <c r="B234" s="74" t="s">
        <v>769</v>
      </c>
      <c r="C234" s="72"/>
      <c r="D234" s="119"/>
      <c r="E234" s="119"/>
      <c r="F234" s="119"/>
      <c r="G234" s="119"/>
      <c r="H234" s="72">
        <f>H235+H237</f>
        <v>35476.139000000003</v>
      </c>
      <c r="I234" s="72">
        <f t="shared" ref="I234:N234" si="84">I235+I237</f>
        <v>35476.139000000003</v>
      </c>
      <c r="J234" s="72">
        <f t="shared" si="84"/>
        <v>14829</v>
      </c>
      <c r="K234" s="72">
        <f t="shared" si="84"/>
        <v>9769</v>
      </c>
      <c r="L234" s="72">
        <f t="shared" si="84"/>
        <v>9769</v>
      </c>
      <c r="M234" s="72">
        <f t="shared" si="84"/>
        <v>0</v>
      </c>
      <c r="N234" s="72">
        <f t="shared" si="84"/>
        <v>0</v>
      </c>
      <c r="O234" s="72"/>
      <c r="P234" s="106" t="e">
        <f>#REF!+#REF!+#REF!+84700</f>
        <v>#REF!</v>
      </c>
    </row>
    <row r="235" spans="1:16" s="143" customFormat="1" ht="30.75" customHeight="1">
      <c r="A235" s="94" t="s">
        <v>8</v>
      </c>
      <c r="B235" s="165" t="s">
        <v>432</v>
      </c>
      <c r="C235" s="72"/>
      <c r="D235" s="119"/>
      <c r="E235" s="119"/>
      <c r="F235" s="119"/>
      <c r="G235" s="119"/>
      <c r="H235" s="72"/>
      <c r="I235" s="72"/>
      <c r="J235" s="72"/>
      <c r="K235" s="72">
        <f>SUM(K236:K236)</f>
        <v>4700</v>
      </c>
      <c r="L235" s="72">
        <f>SUM(L236:L236)</f>
        <v>4700</v>
      </c>
      <c r="M235" s="72">
        <f>SUM(M236:M236)</f>
        <v>0</v>
      </c>
      <c r="N235" s="72">
        <f>SUM(N236:N236)</f>
        <v>0</v>
      </c>
      <c r="O235" s="72"/>
      <c r="P235" s="191"/>
    </row>
    <row r="236" spans="1:16" s="234" customFormat="1" ht="30.75" customHeight="1">
      <c r="A236" s="66">
        <v>1</v>
      </c>
      <c r="B236" s="90" t="s">
        <v>770</v>
      </c>
      <c r="C236" s="77"/>
      <c r="D236" s="118"/>
      <c r="E236" s="118"/>
      <c r="F236" s="118"/>
      <c r="G236" s="118"/>
      <c r="H236" s="77"/>
      <c r="I236" s="77"/>
      <c r="J236" s="77"/>
      <c r="K236" s="77">
        <v>4700</v>
      </c>
      <c r="L236" s="77">
        <v>4700</v>
      </c>
      <c r="M236" s="77">
        <v>0</v>
      </c>
      <c r="N236" s="77"/>
      <c r="O236" s="77"/>
      <c r="P236" s="77" t="s">
        <v>771</v>
      </c>
    </row>
    <row r="237" spans="1:16" s="143" customFormat="1" ht="30.75" customHeight="1">
      <c r="A237" s="72" t="s">
        <v>15</v>
      </c>
      <c r="B237" s="165" t="s">
        <v>434</v>
      </c>
      <c r="C237" s="106" t="e">
        <f>#REF!+#REF!+#REF!+#REF!</f>
        <v>#REF!</v>
      </c>
      <c r="D237" s="119"/>
      <c r="E237" s="119"/>
      <c r="F237" s="119"/>
      <c r="G237" s="119"/>
      <c r="H237" s="72">
        <f>H238+H240</f>
        <v>35476.139000000003</v>
      </c>
      <c r="I237" s="72">
        <f t="shared" ref="I237:N237" si="85">I238+I240</f>
        <v>35476.139000000003</v>
      </c>
      <c r="J237" s="72">
        <f t="shared" si="85"/>
        <v>14829</v>
      </c>
      <c r="K237" s="72">
        <f t="shared" si="85"/>
        <v>5069</v>
      </c>
      <c r="L237" s="72">
        <f t="shared" si="85"/>
        <v>5069</v>
      </c>
      <c r="M237" s="72">
        <f t="shared" si="85"/>
        <v>0</v>
      </c>
      <c r="N237" s="72">
        <f t="shared" si="85"/>
        <v>0</v>
      </c>
      <c r="O237" s="72"/>
      <c r="P237" s="72"/>
    </row>
    <row r="238" spans="1:16" s="130" customFormat="1" ht="30.75" customHeight="1">
      <c r="A238" s="72">
        <v>1</v>
      </c>
      <c r="B238" s="74" t="s">
        <v>271</v>
      </c>
      <c r="C238" s="106">
        <v>9</v>
      </c>
      <c r="D238" s="72"/>
      <c r="E238" s="72"/>
      <c r="F238" s="72"/>
      <c r="G238" s="72"/>
      <c r="H238" s="72">
        <f t="shared" ref="H238:N238" si="86">SUM(H239:H239)</f>
        <v>6129.1390000000001</v>
      </c>
      <c r="I238" s="72">
        <f t="shared" si="86"/>
        <v>6129.1390000000001</v>
      </c>
      <c r="J238" s="72">
        <f t="shared" si="86"/>
        <v>4829</v>
      </c>
      <c r="K238" s="72">
        <f t="shared" si="86"/>
        <v>1300</v>
      </c>
      <c r="L238" s="72">
        <f t="shared" si="86"/>
        <v>1300</v>
      </c>
      <c r="M238" s="72">
        <f t="shared" si="86"/>
        <v>0</v>
      </c>
      <c r="N238" s="72">
        <f t="shared" si="86"/>
        <v>0</v>
      </c>
      <c r="O238" s="106"/>
      <c r="P238" s="77"/>
    </row>
    <row r="239" spans="1:16" ht="30.75" customHeight="1">
      <c r="A239" s="77" t="s">
        <v>94</v>
      </c>
      <c r="B239" s="96" t="s">
        <v>772</v>
      </c>
      <c r="C239" s="77" t="s">
        <v>773</v>
      </c>
      <c r="D239" s="77" t="s">
        <v>325</v>
      </c>
      <c r="E239" s="77" t="s">
        <v>774</v>
      </c>
      <c r="F239" s="77" t="s">
        <v>775</v>
      </c>
      <c r="G239" s="77" t="s">
        <v>776</v>
      </c>
      <c r="H239" s="77">
        <v>6129.1390000000001</v>
      </c>
      <c r="I239" s="77">
        <v>6129.1390000000001</v>
      </c>
      <c r="J239" s="77">
        <v>4829</v>
      </c>
      <c r="K239" s="77">
        <v>1300</v>
      </c>
      <c r="L239" s="77">
        <v>1300</v>
      </c>
      <c r="M239" s="77"/>
      <c r="N239" s="77"/>
      <c r="O239" s="128"/>
      <c r="P239" s="77" t="s">
        <v>771</v>
      </c>
    </row>
    <row r="240" spans="1:16" s="162" customFormat="1" ht="30.75" customHeight="1">
      <c r="A240" s="72">
        <v>2</v>
      </c>
      <c r="B240" s="159" t="s">
        <v>246</v>
      </c>
      <c r="C240" s="154"/>
      <c r="D240" s="72"/>
      <c r="E240" s="72"/>
      <c r="F240" s="160"/>
      <c r="G240" s="72"/>
      <c r="H240" s="161">
        <f t="shared" ref="H240:N240" si="87">SUM(H241:H241)</f>
        <v>29347</v>
      </c>
      <c r="I240" s="161">
        <f t="shared" si="87"/>
        <v>29347</v>
      </c>
      <c r="J240" s="161">
        <f t="shared" si="87"/>
        <v>10000</v>
      </c>
      <c r="K240" s="161">
        <f t="shared" si="87"/>
        <v>3769</v>
      </c>
      <c r="L240" s="161">
        <f t="shared" si="87"/>
        <v>3769</v>
      </c>
      <c r="M240" s="161">
        <f t="shared" si="87"/>
        <v>0</v>
      </c>
      <c r="N240" s="161">
        <f t="shared" si="87"/>
        <v>0</v>
      </c>
      <c r="O240" s="154"/>
      <c r="P240" s="91"/>
    </row>
    <row r="241" spans="1:16" s="124" customFormat="1" ht="30.75" customHeight="1">
      <c r="A241" s="77" t="s">
        <v>440</v>
      </c>
      <c r="B241" s="215" t="s">
        <v>777</v>
      </c>
      <c r="C241" s="114">
        <v>7949681</v>
      </c>
      <c r="D241" s="113" t="s">
        <v>778</v>
      </c>
      <c r="E241" s="113" t="s">
        <v>779</v>
      </c>
      <c r="F241" s="113" t="s">
        <v>250</v>
      </c>
      <c r="G241" s="77" t="s">
        <v>780</v>
      </c>
      <c r="H241" s="89">
        <v>29347</v>
      </c>
      <c r="I241" s="89">
        <v>29347</v>
      </c>
      <c r="J241" s="87">
        <v>10000</v>
      </c>
      <c r="K241" s="87">
        <v>3769</v>
      </c>
      <c r="L241" s="87">
        <v>3769</v>
      </c>
      <c r="M241" s="87"/>
      <c r="N241" s="87"/>
      <c r="O241" s="87" t="s">
        <v>781</v>
      </c>
      <c r="P241" s="41" t="s">
        <v>771</v>
      </c>
    </row>
    <row r="242" spans="1:16" s="107" customFormat="1" ht="30.75" customHeight="1">
      <c r="A242" s="72" t="s">
        <v>782</v>
      </c>
      <c r="B242" s="74" t="s">
        <v>783</v>
      </c>
      <c r="C242" s="72"/>
      <c r="D242" s="106" t="e">
        <f>#REF!</f>
        <v>#REF!</v>
      </c>
      <c r="E242" s="72"/>
      <c r="F242" s="72"/>
      <c r="G242" s="106" t="e">
        <f>#REF!</f>
        <v>#REF!</v>
      </c>
      <c r="H242" s="72">
        <f>H243</f>
        <v>143904</v>
      </c>
      <c r="I242" s="72">
        <f t="shared" ref="I242:N242" si="88">I243</f>
        <v>143904</v>
      </c>
      <c r="J242" s="72">
        <f t="shared" si="88"/>
        <v>27500</v>
      </c>
      <c r="K242" s="72">
        <f t="shared" si="88"/>
        <v>34031</v>
      </c>
      <c r="L242" s="72">
        <f t="shared" si="88"/>
        <v>9031</v>
      </c>
      <c r="M242" s="72">
        <f t="shared" si="88"/>
        <v>2000</v>
      </c>
      <c r="N242" s="72">
        <f t="shared" si="88"/>
        <v>25000</v>
      </c>
      <c r="O242" s="72"/>
      <c r="P242" s="72"/>
    </row>
    <row r="243" spans="1:16" s="110" customFormat="1" ht="30.75" customHeight="1">
      <c r="A243" s="72" t="s">
        <v>8</v>
      </c>
      <c r="B243" s="74" t="s">
        <v>246</v>
      </c>
      <c r="C243" s="72"/>
      <c r="D243" s="108"/>
      <c r="E243" s="86"/>
      <c r="F243" s="86"/>
      <c r="G243" s="109">
        <v>16</v>
      </c>
      <c r="H243" s="108">
        <f>SUM(H244:H246)</f>
        <v>143904</v>
      </c>
      <c r="I243" s="108">
        <f t="shared" ref="I243:N243" si="89">SUM(I244:I246)</f>
        <v>143904</v>
      </c>
      <c r="J243" s="108">
        <f t="shared" si="89"/>
        <v>27500</v>
      </c>
      <c r="K243" s="108">
        <f t="shared" si="89"/>
        <v>34031</v>
      </c>
      <c r="L243" s="108">
        <f t="shared" si="89"/>
        <v>9031</v>
      </c>
      <c r="M243" s="108">
        <f t="shared" si="89"/>
        <v>2000</v>
      </c>
      <c r="N243" s="108">
        <f t="shared" si="89"/>
        <v>25000</v>
      </c>
      <c r="O243" s="108"/>
      <c r="P243" s="108"/>
    </row>
    <row r="244" spans="1:16" s="110" customFormat="1" ht="30.75" customHeight="1">
      <c r="A244" s="77">
        <v>1</v>
      </c>
      <c r="B244" s="96" t="s">
        <v>784</v>
      </c>
      <c r="C244" s="77">
        <v>7922546</v>
      </c>
      <c r="D244" s="77" t="s">
        <v>338</v>
      </c>
      <c r="E244" s="86" t="s">
        <v>313</v>
      </c>
      <c r="F244" s="113" t="s">
        <v>250</v>
      </c>
      <c r="G244" s="86" t="s">
        <v>785</v>
      </c>
      <c r="H244" s="86">
        <v>66289</v>
      </c>
      <c r="I244" s="86">
        <v>66289</v>
      </c>
      <c r="J244" s="87">
        <v>27500</v>
      </c>
      <c r="K244" s="87">
        <v>22031</v>
      </c>
      <c r="L244" s="77">
        <v>7031</v>
      </c>
      <c r="M244" s="77"/>
      <c r="N244" s="77">
        <v>15000</v>
      </c>
      <c r="O244" s="77"/>
      <c r="P244" s="77" t="s">
        <v>786</v>
      </c>
    </row>
    <row r="245" spans="1:16" s="110" customFormat="1" ht="30.75" customHeight="1">
      <c r="A245" s="77">
        <v>2</v>
      </c>
      <c r="B245" s="96" t="s">
        <v>787</v>
      </c>
      <c r="C245" s="77"/>
      <c r="D245" s="77" t="s">
        <v>424</v>
      </c>
      <c r="E245" s="118" t="s">
        <v>313</v>
      </c>
      <c r="F245" s="113" t="s">
        <v>257</v>
      </c>
      <c r="G245" s="86" t="s">
        <v>788</v>
      </c>
      <c r="H245" s="86">
        <v>77615</v>
      </c>
      <c r="I245" s="86">
        <v>77615</v>
      </c>
      <c r="J245" s="87"/>
      <c r="K245" s="87">
        <v>10000</v>
      </c>
      <c r="L245" s="87"/>
      <c r="M245" s="87"/>
      <c r="N245" s="87">
        <v>10000</v>
      </c>
      <c r="O245" s="77"/>
      <c r="P245" s="77" t="s">
        <v>786</v>
      </c>
    </row>
    <row r="246" spans="1:16" s="110" customFormat="1" ht="30.75" customHeight="1">
      <c r="A246" s="77">
        <v>3</v>
      </c>
      <c r="B246" s="96" t="s">
        <v>789</v>
      </c>
      <c r="C246" s="77"/>
      <c r="D246" s="77"/>
      <c r="E246" s="118"/>
      <c r="F246" s="113"/>
      <c r="G246" s="86"/>
      <c r="H246" s="86"/>
      <c r="I246" s="86"/>
      <c r="J246" s="87"/>
      <c r="K246" s="87">
        <v>2000</v>
      </c>
      <c r="L246" s="87">
        <v>2000</v>
      </c>
      <c r="M246" s="87">
        <v>2000</v>
      </c>
      <c r="N246" s="87"/>
      <c r="O246" s="77"/>
      <c r="P246" s="77"/>
    </row>
  </sheetData>
  <mergeCells count="26">
    <mergeCell ref="P6:P10"/>
    <mergeCell ref="G7:G10"/>
    <mergeCell ref="H7:H10"/>
    <mergeCell ref="I7:I10"/>
    <mergeCell ref="K7:K10"/>
    <mergeCell ref="L7:N7"/>
    <mergeCell ref="L8:M8"/>
    <mergeCell ref="N8:N10"/>
    <mergeCell ref="L9:L10"/>
    <mergeCell ref="M9:M10"/>
    <mergeCell ref="A1:P1"/>
    <mergeCell ref="A3:P3"/>
    <mergeCell ref="A4:P4"/>
    <mergeCell ref="J5:P5"/>
    <mergeCell ref="A2:D2"/>
    <mergeCell ref="L2:O2"/>
    <mergeCell ref="A6:A10"/>
    <mergeCell ref="B6:B10"/>
    <mergeCell ref="C6:C10"/>
    <mergeCell ref="D6:D10"/>
    <mergeCell ref="E6:E10"/>
    <mergeCell ref="F6:F10"/>
    <mergeCell ref="G6:I6"/>
    <mergeCell ref="J6:J10"/>
    <mergeCell ref="K6:N6"/>
    <mergeCell ref="O6:O10"/>
  </mergeCells>
  <conditionalFormatting sqref="G34">
    <cfRule type="duplicateValues" dxfId="45" priority="43"/>
  </conditionalFormatting>
  <conditionalFormatting sqref="B48">
    <cfRule type="duplicateValues" dxfId="44" priority="42" stopIfTrue="1"/>
  </conditionalFormatting>
  <conditionalFormatting sqref="B48">
    <cfRule type="duplicateValues" dxfId="43" priority="40" stopIfTrue="1"/>
    <cfRule type="duplicateValues" dxfId="42" priority="41" stopIfTrue="1"/>
  </conditionalFormatting>
  <conditionalFormatting sqref="G48">
    <cfRule type="duplicateValues" dxfId="41" priority="39"/>
  </conditionalFormatting>
  <conditionalFormatting sqref="B74">
    <cfRule type="duplicateValues" dxfId="40" priority="38"/>
  </conditionalFormatting>
  <conditionalFormatting sqref="G98">
    <cfRule type="duplicateValues" dxfId="39" priority="36"/>
  </conditionalFormatting>
  <conditionalFormatting sqref="G99">
    <cfRule type="duplicateValues" dxfId="38" priority="37"/>
  </conditionalFormatting>
  <conditionalFormatting sqref="G108">
    <cfRule type="duplicateValues" dxfId="37" priority="35"/>
  </conditionalFormatting>
  <conditionalFormatting sqref="B133">
    <cfRule type="duplicateValues" dxfId="36" priority="30"/>
  </conditionalFormatting>
  <conditionalFormatting sqref="B133">
    <cfRule type="duplicateValues" dxfId="35" priority="31"/>
  </conditionalFormatting>
  <conditionalFormatting sqref="B132">
    <cfRule type="duplicateValues" dxfId="34" priority="32"/>
  </conditionalFormatting>
  <conditionalFormatting sqref="B134:B135">
    <cfRule type="duplicateValues" dxfId="33" priority="33"/>
  </conditionalFormatting>
  <conditionalFormatting sqref="G137">
    <cfRule type="duplicateValues" dxfId="32" priority="34"/>
  </conditionalFormatting>
  <conditionalFormatting sqref="G182 G173">
    <cfRule type="duplicateValues" dxfId="31" priority="29"/>
  </conditionalFormatting>
  <conditionalFormatting sqref="B209">
    <cfRule type="duplicateValues" dxfId="30" priority="27"/>
  </conditionalFormatting>
  <conditionalFormatting sqref="G207 G198">
    <cfRule type="duplicateValues" dxfId="29" priority="28"/>
  </conditionalFormatting>
  <conditionalFormatting sqref="B220">
    <cfRule type="duplicateValues" dxfId="28" priority="26"/>
  </conditionalFormatting>
  <conditionalFormatting sqref="B123">
    <cfRule type="duplicateValues" dxfId="27" priority="24"/>
  </conditionalFormatting>
  <conditionalFormatting sqref="G122">
    <cfRule type="duplicateValues" dxfId="26" priority="25"/>
  </conditionalFormatting>
  <conditionalFormatting sqref="G140">
    <cfRule type="duplicateValues" dxfId="25" priority="23"/>
  </conditionalFormatting>
  <conditionalFormatting sqref="B145:C145">
    <cfRule type="duplicateValues" dxfId="24" priority="22"/>
  </conditionalFormatting>
  <conditionalFormatting sqref="G154">
    <cfRule type="duplicateValues" dxfId="23" priority="20"/>
  </conditionalFormatting>
  <conditionalFormatting sqref="B156:C156">
    <cfRule type="duplicateValues" dxfId="22" priority="21"/>
  </conditionalFormatting>
  <conditionalFormatting sqref="B189:B192 B175:B176 B178">
    <cfRule type="duplicateValues" dxfId="21" priority="44"/>
  </conditionalFormatting>
  <conditionalFormatting sqref="G210">
    <cfRule type="duplicateValues" dxfId="20" priority="19"/>
  </conditionalFormatting>
  <conditionalFormatting sqref="B83:D83">
    <cfRule type="duplicateValues" dxfId="19" priority="11" stopIfTrue="1"/>
  </conditionalFormatting>
  <conditionalFormatting sqref="B83:D83">
    <cfRule type="duplicateValues" dxfId="18" priority="9" stopIfTrue="1"/>
    <cfRule type="duplicateValues" dxfId="17" priority="10" stopIfTrue="1"/>
  </conditionalFormatting>
  <conditionalFormatting sqref="B83:C83">
    <cfRule type="duplicateValues" dxfId="16" priority="12" stopIfTrue="1"/>
  </conditionalFormatting>
  <conditionalFormatting sqref="B83:C83">
    <cfRule type="duplicateValues" dxfId="15" priority="13" stopIfTrue="1"/>
    <cfRule type="duplicateValues" dxfId="14" priority="14" stopIfTrue="1"/>
  </conditionalFormatting>
  <conditionalFormatting sqref="G83">
    <cfRule type="duplicateValues" dxfId="13" priority="15"/>
  </conditionalFormatting>
  <conditionalFormatting sqref="G83">
    <cfRule type="duplicateValues" dxfId="12" priority="8"/>
  </conditionalFormatting>
  <conditionalFormatting sqref="G84">
    <cfRule type="duplicateValues" dxfId="11" priority="7"/>
  </conditionalFormatting>
  <conditionalFormatting sqref="B84:D84">
    <cfRule type="duplicateValues" dxfId="10" priority="16" stopIfTrue="1"/>
  </conditionalFormatting>
  <conditionalFormatting sqref="B84:D84">
    <cfRule type="duplicateValues" dxfId="9" priority="17" stopIfTrue="1"/>
    <cfRule type="duplicateValues" dxfId="8" priority="18" stopIfTrue="1"/>
  </conditionalFormatting>
  <conditionalFormatting sqref="G188">
    <cfRule type="duplicateValues" dxfId="7" priority="6"/>
  </conditionalFormatting>
  <conditionalFormatting sqref="G187">
    <cfRule type="duplicateValues" dxfId="6" priority="5"/>
  </conditionalFormatting>
  <conditionalFormatting sqref="B225">
    <cfRule type="duplicateValues" dxfId="5" priority="4" stopIfTrue="1"/>
  </conditionalFormatting>
  <conditionalFormatting sqref="B225">
    <cfRule type="duplicateValues" dxfId="4" priority="2" stopIfTrue="1"/>
    <cfRule type="duplicateValues" dxfId="3" priority="3" stopIfTrue="1"/>
  </conditionalFormatting>
  <conditionalFormatting sqref="G225">
    <cfRule type="duplicateValues" dxfId="2" priority="1"/>
  </conditionalFormatting>
  <conditionalFormatting sqref="B22:B31">
    <cfRule type="duplicateValues" dxfId="1" priority="45"/>
  </conditionalFormatting>
  <conditionalFormatting sqref="B37">
    <cfRule type="duplicateValues" dxfId="0" priority="46"/>
  </conditionalFormatting>
  <printOptions horizontalCentered="1"/>
  <pageMargins left="0.19685039370078741" right="7.874015748031496E-2" top="0.59055118110236227" bottom="0.43307086614173229" header="0.55118110236220474" footer="0.31496062992125984"/>
  <pageSetup paperSize="9" scale="68"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45a</vt:lpstr>
      <vt:lpstr>45b</vt:lpstr>
      <vt:lpstr>45c</vt:lpstr>
      <vt:lpstr>45d</vt:lpstr>
      <vt:lpstr>'45a'!Print_Titles</vt:lpstr>
      <vt:lpstr>'45c'!Print_Titles</vt:lpstr>
      <vt:lpstr>'45d'!Print_Titles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2023-12-27T09:32:25Z</cp:lastPrinted>
  <dcterms:created xsi:type="dcterms:W3CDTF">2023-12-22T01:23:22Z</dcterms:created>
  <dcterms:modified xsi:type="dcterms:W3CDTF">2023-12-27T09:35:04Z</dcterms:modified>
</cp:coreProperties>
</file>